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3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wimcz-my.sharepoint.com/personal/jakub_tesarek_czechswimming_cz/Documents/CzechSwimming/01 ČSPS/01 REPREZENTACE/"/>
    </mc:Choice>
  </mc:AlternateContent>
  <xr:revisionPtr revIDLastSave="227" documentId="8_{68364DD4-1C08-4EE8-B7D0-3BCBD44F78F1}" xr6:coauthVersionLast="47" xr6:coauthVersionMax="47" xr10:uidLastSave="{A41EC53B-A1BA-4BEA-BB97-43C5957801A9}"/>
  <bookViews>
    <workbookView xWindow="-120" yWindow="-120" windowWidth="29040" windowHeight="15840" xr2:uid="{00000000-000D-0000-FFFF-FFFF00000000}"/>
  </bookViews>
  <sheets>
    <sheet name="Vyhodnocení Step Testu" sheetId="2" r:id="rId1"/>
    <sheet name="Vstupní data" sheetId="3" r:id="rId2"/>
    <sheet name="STReportPg2play" sheetId="11" state="hidden" r:id="rId3"/>
  </sheets>
  <definedNames>
    <definedName name="_xlnm._FilterDatabase" localSheetId="1" hidden="1">'Vstupní data'!$A$12:$CM$12</definedName>
    <definedName name="Cities" localSheetId="2">#REF!</definedName>
    <definedName name="Cities">#REF!</definedName>
    <definedName name="Countries" localSheetId="2">#REF!</definedName>
    <definedName name="Countries">#REF!</definedName>
    <definedName name="Expensive_cars" localSheetId="2">#REF!</definedName>
    <definedName name="Expensive_cars">#REF!</definedName>
    <definedName name="List1" localSheetId="2">#REF!</definedName>
    <definedName name="List1">#REF!</definedName>
    <definedName name="Names" localSheetId="2">#REF!</definedName>
    <definedName name="Names">#REF!</definedName>
    <definedName name="_xlnm.Print_Area" localSheetId="2">STReportPg2play!$A$1:$K$83</definedName>
    <definedName name="_xlnm.Print_Area" localSheetId="0">'Vyhodnocení Step Testu'!$L$1:$M$39</definedName>
    <definedName name="StepTestID">'Vstupní data'!#REF!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2" l="1"/>
  <c r="CL16" i="3" l="1"/>
  <c r="CL15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171" i="3"/>
  <c r="CL172" i="3"/>
  <c r="CL173" i="3"/>
  <c r="CL174" i="3"/>
  <c r="CL175" i="3"/>
  <c r="CL176" i="3"/>
  <c r="CL177" i="3"/>
  <c r="CL178" i="3"/>
  <c r="CL179" i="3"/>
  <c r="CL180" i="3"/>
  <c r="CL181" i="3"/>
  <c r="CL182" i="3"/>
  <c r="CL183" i="3"/>
  <c r="CL184" i="3"/>
  <c r="CL185" i="3"/>
  <c r="CL186" i="3"/>
  <c r="CL187" i="3"/>
  <c r="CL188" i="3"/>
  <c r="CL189" i="3"/>
  <c r="CL190" i="3"/>
  <c r="CL191" i="3"/>
  <c r="CL192" i="3"/>
  <c r="CL193" i="3"/>
  <c r="CL194" i="3"/>
  <c r="CL195" i="3"/>
  <c r="CL196" i="3"/>
  <c r="CL197" i="3"/>
  <c r="CL198" i="3"/>
  <c r="CL199" i="3"/>
  <c r="CL200" i="3"/>
  <c r="CL201" i="3"/>
  <c r="CL202" i="3"/>
  <c r="CL203" i="3"/>
  <c r="CL204" i="3"/>
  <c r="CL205" i="3"/>
  <c r="CL206" i="3"/>
  <c r="CL207" i="3"/>
  <c r="CL208" i="3"/>
  <c r="CL209" i="3"/>
  <c r="CL210" i="3"/>
  <c r="CL211" i="3"/>
  <c r="CL212" i="3"/>
  <c r="CL213" i="3"/>
  <c r="CL214" i="3"/>
  <c r="CL215" i="3"/>
  <c r="CL216" i="3"/>
  <c r="CL217" i="3"/>
  <c r="CL218" i="3"/>
  <c r="CL219" i="3"/>
  <c r="CL220" i="3"/>
  <c r="CL221" i="3"/>
  <c r="CL222" i="3"/>
  <c r="CL223" i="3"/>
  <c r="CL224" i="3"/>
  <c r="CL225" i="3"/>
  <c r="CL226" i="3"/>
  <c r="CL227" i="3"/>
  <c r="CL13" i="3"/>
  <c r="A13" i="3" s="1"/>
  <c r="CL14" i="3"/>
  <c r="CM21" i="3"/>
  <c r="Z8" i="3"/>
  <c r="E21" i="2" l="1"/>
  <c r="D22" i="2"/>
  <c r="H8" i="2"/>
  <c r="CM14" i="3" l="1"/>
  <c r="A14" i="3"/>
  <c r="CK14" i="3"/>
  <c r="CJ14" i="3"/>
  <c r="CI14" i="3"/>
  <c r="CH14" i="3"/>
  <c r="CF14" i="3"/>
  <c r="CD14" i="3"/>
  <c r="CC14" i="3"/>
  <c r="CB14" i="3"/>
  <c r="CA14" i="3"/>
  <c r="BZ14" i="3"/>
  <c r="BY14" i="3"/>
  <c r="BX14" i="3"/>
  <c r="CV14" i="3" l="1"/>
  <c r="CU14" i="3"/>
  <c r="CE14" i="3"/>
  <c r="CG14" i="3"/>
  <c r="CO14" i="3"/>
  <c r="CQ14" i="3"/>
  <c r="CS14" i="3"/>
  <c r="CN14" i="3"/>
  <c r="CP14" i="3"/>
  <c r="CR14" i="3"/>
  <c r="CT14" i="3"/>
  <c r="N2" i="2" l="1"/>
  <c r="U32" i="2" l="1"/>
  <c r="T32" i="2"/>
  <c r="U31" i="2"/>
  <c r="U38" i="2"/>
  <c r="T38" i="2"/>
  <c r="T31" i="2"/>
  <c r="T33" i="2"/>
  <c r="T29" i="2"/>
  <c r="U34" i="2"/>
  <c r="U30" i="2"/>
  <c r="T34" i="2"/>
  <c r="T30" i="2"/>
  <c r="U33" i="2"/>
  <c r="U29" i="2"/>
  <c r="E6" i="11"/>
  <c r="B8" i="11" l="1"/>
  <c r="D6" i="11"/>
  <c r="CM227" i="3"/>
  <c r="A227" i="3"/>
  <c r="CK227" i="3"/>
  <c r="CJ227" i="3"/>
  <c r="CI227" i="3"/>
  <c r="CH227" i="3"/>
  <c r="CF227" i="3"/>
  <c r="CD227" i="3"/>
  <c r="CC227" i="3"/>
  <c r="CB227" i="3"/>
  <c r="CA227" i="3"/>
  <c r="BZ227" i="3"/>
  <c r="BY227" i="3"/>
  <c r="BX227" i="3"/>
  <c r="CM226" i="3"/>
  <c r="A226" i="3"/>
  <c r="CK226" i="3"/>
  <c r="CJ226" i="3"/>
  <c r="CI226" i="3"/>
  <c r="CH226" i="3"/>
  <c r="CF226" i="3"/>
  <c r="CD226" i="3"/>
  <c r="CC226" i="3"/>
  <c r="CB226" i="3"/>
  <c r="CA226" i="3"/>
  <c r="BZ226" i="3"/>
  <c r="BY226" i="3"/>
  <c r="BX226" i="3"/>
  <c r="CM225" i="3"/>
  <c r="A225" i="3"/>
  <c r="CK225" i="3"/>
  <c r="CJ225" i="3"/>
  <c r="CI225" i="3"/>
  <c r="CH225" i="3"/>
  <c r="CF225" i="3"/>
  <c r="CD225" i="3"/>
  <c r="CC225" i="3"/>
  <c r="CB225" i="3"/>
  <c r="CA225" i="3"/>
  <c r="BZ225" i="3"/>
  <c r="BY225" i="3"/>
  <c r="BX225" i="3"/>
  <c r="CM224" i="3"/>
  <c r="A224" i="3"/>
  <c r="CK224" i="3"/>
  <c r="CJ224" i="3"/>
  <c r="CI224" i="3"/>
  <c r="CH224" i="3"/>
  <c r="CF224" i="3"/>
  <c r="CD224" i="3"/>
  <c r="CC224" i="3"/>
  <c r="CB224" i="3"/>
  <c r="CA224" i="3"/>
  <c r="BZ224" i="3"/>
  <c r="BY224" i="3"/>
  <c r="BX224" i="3"/>
  <c r="CM223" i="3"/>
  <c r="A223" i="3"/>
  <c r="CK223" i="3"/>
  <c r="CJ223" i="3"/>
  <c r="CI223" i="3"/>
  <c r="CH223" i="3"/>
  <c r="CF223" i="3"/>
  <c r="CD223" i="3"/>
  <c r="CC223" i="3"/>
  <c r="CB223" i="3"/>
  <c r="CA223" i="3"/>
  <c r="BZ223" i="3"/>
  <c r="BY223" i="3"/>
  <c r="BX223" i="3"/>
  <c r="CM222" i="3"/>
  <c r="A222" i="3"/>
  <c r="CK222" i="3"/>
  <c r="CJ222" i="3"/>
  <c r="CI222" i="3"/>
  <c r="CH222" i="3"/>
  <c r="CF222" i="3"/>
  <c r="CD222" i="3"/>
  <c r="CC222" i="3"/>
  <c r="CB222" i="3"/>
  <c r="CA222" i="3"/>
  <c r="BZ222" i="3"/>
  <c r="BY222" i="3"/>
  <c r="BX222" i="3"/>
  <c r="CM221" i="3"/>
  <c r="A221" i="3"/>
  <c r="CK221" i="3"/>
  <c r="CJ221" i="3"/>
  <c r="CI221" i="3"/>
  <c r="CH221" i="3"/>
  <c r="CF221" i="3"/>
  <c r="CD221" i="3"/>
  <c r="CC221" i="3"/>
  <c r="CB221" i="3"/>
  <c r="CA221" i="3"/>
  <c r="BZ221" i="3"/>
  <c r="BY221" i="3"/>
  <c r="BX221" i="3"/>
  <c r="CM220" i="3"/>
  <c r="A220" i="3"/>
  <c r="CK220" i="3"/>
  <c r="CJ220" i="3"/>
  <c r="CI220" i="3"/>
  <c r="CH220" i="3"/>
  <c r="CF220" i="3"/>
  <c r="CD220" i="3"/>
  <c r="CC220" i="3"/>
  <c r="CB220" i="3"/>
  <c r="CA220" i="3"/>
  <c r="BZ220" i="3"/>
  <c r="BY220" i="3"/>
  <c r="BX220" i="3"/>
  <c r="CM219" i="3"/>
  <c r="A219" i="3"/>
  <c r="CK219" i="3"/>
  <c r="CJ219" i="3"/>
  <c r="CI219" i="3"/>
  <c r="CH219" i="3"/>
  <c r="CF219" i="3"/>
  <c r="CD219" i="3"/>
  <c r="CC219" i="3"/>
  <c r="CB219" i="3"/>
  <c r="CA219" i="3"/>
  <c r="BZ219" i="3"/>
  <c r="BY219" i="3"/>
  <c r="BX219" i="3"/>
  <c r="CM218" i="3"/>
  <c r="A218" i="3"/>
  <c r="CK218" i="3"/>
  <c r="CJ218" i="3"/>
  <c r="CI218" i="3"/>
  <c r="CH218" i="3"/>
  <c r="CF218" i="3"/>
  <c r="CD218" i="3"/>
  <c r="CC218" i="3"/>
  <c r="CB218" i="3"/>
  <c r="CA218" i="3"/>
  <c r="BZ218" i="3"/>
  <c r="BY218" i="3"/>
  <c r="BX218" i="3"/>
  <c r="CM217" i="3"/>
  <c r="A217" i="3"/>
  <c r="CK217" i="3"/>
  <c r="CJ217" i="3"/>
  <c r="CI217" i="3"/>
  <c r="CH217" i="3"/>
  <c r="CF217" i="3"/>
  <c r="CD217" i="3"/>
  <c r="CC217" i="3"/>
  <c r="CB217" i="3"/>
  <c r="CA217" i="3"/>
  <c r="BZ217" i="3"/>
  <c r="BY217" i="3"/>
  <c r="BX217" i="3"/>
  <c r="CM216" i="3"/>
  <c r="A216" i="3"/>
  <c r="CK216" i="3"/>
  <c r="CJ216" i="3"/>
  <c r="CI216" i="3"/>
  <c r="CH216" i="3"/>
  <c r="CF216" i="3"/>
  <c r="CD216" i="3"/>
  <c r="CC216" i="3"/>
  <c r="CB216" i="3"/>
  <c r="CA216" i="3"/>
  <c r="BZ216" i="3"/>
  <c r="BY216" i="3"/>
  <c r="BX216" i="3"/>
  <c r="CM215" i="3"/>
  <c r="A215" i="3"/>
  <c r="CK215" i="3"/>
  <c r="CJ215" i="3"/>
  <c r="CI215" i="3"/>
  <c r="CH215" i="3"/>
  <c r="CF215" i="3"/>
  <c r="CD215" i="3"/>
  <c r="CC215" i="3"/>
  <c r="CB215" i="3"/>
  <c r="CA215" i="3"/>
  <c r="BZ215" i="3"/>
  <c r="BY215" i="3"/>
  <c r="BX215" i="3"/>
  <c r="CM214" i="3"/>
  <c r="A214" i="3"/>
  <c r="CK214" i="3"/>
  <c r="CJ214" i="3"/>
  <c r="CI214" i="3"/>
  <c r="CH214" i="3"/>
  <c r="CF214" i="3"/>
  <c r="CD214" i="3"/>
  <c r="CC214" i="3"/>
  <c r="CB214" i="3"/>
  <c r="CA214" i="3"/>
  <c r="BZ214" i="3"/>
  <c r="BY214" i="3"/>
  <c r="BX214" i="3"/>
  <c r="CM213" i="3"/>
  <c r="A213" i="3"/>
  <c r="CK213" i="3"/>
  <c r="CJ213" i="3"/>
  <c r="CI213" i="3"/>
  <c r="CH213" i="3"/>
  <c r="CF213" i="3"/>
  <c r="CD213" i="3"/>
  <c r="CC213" i="3"/>
  <c r="CB213" i="3"/>
  <c r="CA213" i="3"/>
  <c r="BZ213" i="3"/>
  <c r="BY213" i="3"/>
  <c r="BX213" i="3"/>
  <c r="CM212" i="3"/>
  <c r="A212" i="3"/>
  <c r="CK212" i="3"/>
  <c r="CJ212" i="3"/>
  <c r="CI212" i="3"/>
  <c r="CH212" i="3"/>
  <c r="CF212" i="3"/>
  <c r="CD212" i="3"/>
  <c r="CC212" i="3"/>
  <c r="CB212" i="3"/>
  <c r="CA212" i="3"/>
  <c r="BZ212" i="3"/>
  <c r="BY212" i="3"/>
  <c r="BX212" i="3"/>
  <c r="CM211" i="3"/>
  <c r="A211" i="3"/>
  <c r="CK211" i="3"/>
  <c r="CJ211" i="3"/>
  <c r="CI211" i="3"/>
  <c r="CH211" i="3"/>
  <c r="CF211" i="3"/>
  <c r="CD211" i="3"/>
  <c r="CC211" i="3"/>
  <c r="CB211" i="3"/>
  <c r="CA211" i="3"/>
  <c r="BZ211" i="3"/>
  <c r="BY211" i="3"/>
  <c r="BX211" i="3"/>
  <c r="CM210" i="3"/>
  <c r="A210" i="3"/>
  <c r="CK210" i="3"/>
  <c r="CJ210" i="3"/>
  <c r="CI210" i="3"/>
  <c r="CH210" i="3"/>
  <c r="CF210" i="3"/>
  <c r="CD210" i="3"/>
  <c r="CC210" i="3"/>
  <c r="CB210" i="3"/>
  <c r="CA210" i="3"/>
  <c r="BZ210" i="3"/>
  <c r="BY210" i="3"/>
  <c r="BX210" i="3"/>
  <c r="CM209" i="3"/>
  <c r="A209" i="3"/>
  <c r="CK209" i="3"/>
  <c r="CJ209" i="3"/>
  <c r="CI209" i="3"/>
  <c r="CH209" i="3"/>
  <c r="CF209" i="3"/>
  <c r="CD209" i="3"/>
  <c r="CC209" i="3"/>
  <c r="CB209" i="3"/>
  <c r="CA209" i="3"/>
  <c r="BZ209" i="3"/>
  <c r="BY209" i="3"/>
  <c r="BX209" i="3"/>
  <c r="CM208" i="3"/>
  <c r="A208" i="3"/>
  <c r="CK208" i="3"/>
  <c r="CJ208" i="3"/>
  <c r="CI208" i="3"/>
  <c r="CH208" i="3"/>
  <c r="CF208" i="3"/>
  <c r="CD208" i="3"/>
  <c r="CC208" i="3"/>
  <c r="CB208" i="3"/>
  <c r="CA208" i="3"/>
  <c r="BZ208" i="3"/>
  <c r="BY208" i="3"/>
  <c r="BX208" i="3"/>
  <c r="CM207" i="3"/>
  <c r="A207" i="3"/>
  <c r="CK207" i="3"/>
  <c r="CJ207" i="3"/>
  <c r="CI207" i="3"/>
  <c r="CH207" i="3"/>
  <c r="CF207" i="3"/>
  <c r="CD207" i="3"/>
  <c r="CC207" i="3"/>
  <c r="CB207" i="3"/>
  <c r="CA207" i="3"/>
  <c r="BZ207" i="3"/>
  <c r="BY207" i="3"/>
  <c r="BX207" i="3"/>
  <c r="CM206" i="3"/>
  <c r="A206" i="3"/>
  <c r="CK206" i="3"/>
  <c r="CJ206" i="3"/>
  <c r="CI206" i="3"/>
  <c r="CH206" i="3"/>
  <c r="CF206" i="3"/>
  <c r="CD206" i="3"/>
  <c r="CC206" i="3"/>
  <c r="CB206" i="3"/>
  <c r="CA206" i="3"/>
  <c r="BZ206" i="3"/>
  <c r="BY206" i="3"/>
  <c r="BX206" i="3"/>
  <c r="CM205" i="3"/>
  <c r="A205" i="3"/>
  <c r="CK205" i="3"/>
  <c r="CJ205" i="3"/>
  <c r="CI205" i="3"/>
  <c r="CH205" i="3"/>
  <c r="CF205" i="3"/>
  <c r="CD205" i="3"/>
  <c r="CC205" i="3"/>
  <c r="CB205" i="3"/>
  <c r="CA205" i="3"/>
  <c r="BZ205" i="3"/>
  <c r="BY205" i="3"/>
  <c r="BX205" i="3"/>
  <c r="CM204" i="3"/>
  <c r="A204" i="3"/>
  <c r="CK204" i="3"/>
  <c r="CJ204" i="3"/>
  <c r="CI204" i="3"/>
  <c r="CH204" i="3"/>
  <c r="CF204" i="3"/>
  <c r="CD204" i="3"/>
  <c r="CC204" i="3"/>
  <c r="CB204" i="3"/>
  <c r="CA204" i="3"/>
  <c r="BZ204" i="3"/>
  <c r="BY204" i="3"/>
  <c r="BX204" i="3"/>
  <c r="CM203" i="3"/>
  <c r="A203" i="3"/>
  <c r="CK203" i="3"/>
  <c r="CJ203" i="3"/>
  <c r="CI203" i="3"/>
  <c r="CH203" i="3"/>
  <c r="CF203" i="3"/>
  <c r="CD203" i="3"/>
  <c r="CC203" i="3"/>
  <c r="CB203" i="3"/>
  <c r="CA203" i="3"/>
  <c r="BZ203" i="3"/>
  <c r="BY203" i="3"/>
  <c r="BX203" i="3"/>
  <c r="CM202" i="3"/>
  <c r="A202" i="3"/>
  <c r="CK202" i="3"/>
  <c r="CJ202" i="3"/>
  <c r="CI202" i="3"/>
  <c r="CH202" i="3"/>
  <c r="CF202" i="3"/>
  <c r="CD202" i="3"/>
  <c r="CC202" i="3"/>
  <c r="CB202" i="3"/>
  <c r="CA202" i="3"/>
  <c r="BZ202" i="3"/>
  <c r="BY202" i="3"/>
  <c r="BX202" i="3"/>
  <c r="CM201" i="3"/>
  <c r="A201" i="3"/>
  <c r="CK201" i="3"/>
  <c r="CJ201" i="3"/>
  <c r="CI201" i="3"/>
  <c r="CH201" i="3"/>
  <c r="CF201" i="3"/>
  <c r="CD201" i="3"/>
  <c r="CC201" i="3"/>
  <c r="CB201" i="3"/>
  <c r="CA201" i="3"/>
  <c r="BZ201" i="3"/>
  <c r="BY201" i="3"/>
  <c r="BX201" i="3"/>
  <c r="CM200" i="3"/>
  <c r="A200" i="3"/>
  <c r="CK200" i="3"/>
  <c r="CJ200" i="3"/>
  <c r="CI200" i="3"/>
  <c r="CH200" i="3"/>
  <c r="CF200" i="3"/>
  <c r="CD200" i="3"/>
  <c r="CC200" i="3"/>
  <c r="CB200" i="3"/>
  <c r="CA200" i="3"/>
  <c r="BZ200" i="3"/>
  <c r="BY200" i="3"/>
  <c r="BX200" i="3"/>
  <c r="CM199" i="3"/>
  <c r="A199" i="3"/>
  <c r="CK199" i="3"/>
  <c r="CJ199" i="3"/>
  <c r="CI199" i="3"/>
  <c r="CH199" i="3"/>
  <c r="CF199" i="3"/>
  <c r="CD199" i="3"/>
  <c r="CC199" i="3"/>
  <c r="CB199" i="3"/>
  <c r="CA199" i="3"/>
  <c r="BZ199" i="3"/>
  <c r="BY199" i="3"/>
  <c r="BX199" i="3"/>
  <c r="CM198" i="3"/>
  <c r="A198" i="3"/>
  <c r="CK198" i="3"/>
  <c r="CJ198" i="3"/>
  <c r="CI198" i="3"/>
  <c r="CH198" i="3"/>
  <c r="CF198" i="3"/>
  <c r="CD198" i="3"/>
  <c r="CC198" i="3"/>
  <c r="CB198" i="3"/>
  <c r="CA198" i="3"/>
  <c r="BZ198" i="3"/>
  <c r="BY198" i="3"/>
  <c r="BX198" i="3"/>
  <c r="CM197" i="3"/>
  <c r="A197" i="3"/>
  <c r="CK197" i="3"/>
  <c r="CJ197" i="3"/>
  <c r="CI197" i="3"/>
  <c r="CH197" i="3"/>
  <c r="CF197" i="3"/>
  <c r="CD197" i="3"/>
  <c r="CC197" i="3"/>
  <c r="CB197" i="3"/>
  <c r="CA197" i="3"/>
  <c r="BZ197" i="3"/>
  <c r="BY197" i="3"/>
  <c r="BX197" i="3"/>
  <c r="CM196" i="3"/>
  <c r="A196" i="3"/>
  <c r="CK196" i="3"/>
  <c r="CJ196" i="3"/>
  <c r="CI196" i="3"/>
  <c r="CH196" i="3"/>
  <c r="CF196" i="3"/>
  <c r="CD196" i="3"/>
  <c r="CC196" i="3"/>
  <c r="CB196" i="3"/>
  <c r="CA196" i="3"/>
  <c r="BZ196" i="3"/>
  <c r="BY196" i="3"/>
  <c r="BX196" i="3"/>
  <c r="CM195" i="3"/>
  <c r="A195" i="3"/>
  <c r="CK195" i="3"/>
  <c r="CJ195" i="3"/>
  <c r="CI195" i="3"/>
  <c r="CH195" i="3"/>
  <c r="CF195" i="3"/>
  <c r="CD195" i="3"/>
  <c r="CC195" i="3"/>
  <c r="CB195" i="3"/>
  <c r="CA195" i="3"/>
  <c r="BZ195" i="3"/>
  <c r="BY195" i="3"/>
  <c r="BX195" i="3"/>
  <c r="CM194" i="3"/>
  <c r="A194" i="3"/>
  <c r="CK194" i="3"/>
  <c r="CJ194" i="3"/>
  <c r="CI194" i="3"/>
  <c r="CH194" i="3"/>
  <c r="CF194" i="3"/>
  <c r="CD194" i="3"/>
  <c r="CC194" i="3"/>
  <c r="CB194" i="3"/>
  <c r="CA194" i="3"/>
  <c r="BZ194" i="3"/>
  <c r="BY194" i="3"/>
  <c r="BX194" i="3"/>
  <c r="CM193" i="3"/>
  <c r="A193" i="3"/>
  <c r="CK193" i="3"/>
  <c r="CJ193" i="3"/>
  <c r="CI193" i="3"/>
  <c r="CH193" i="3"/>
  <c r="CF193" i="3"/>
  <c r="CD193" i="3"/>
  <c r="CC193" i="3"/>
  <c r="CB193" i="3"/>
  <c r="CA193" i="3"/>
  <c r="BZ193" i="3"/>
  <c r="BY193" i="3"/>
  <c r="BX193" i="3"/>
  <c r="CM192" i="3"/>
  <c r="A192" i="3"/>
  <c r="CK192" i="3"/>
  <c r="CJ192" i="3"/>
  <c r="CI192" i="3"/>
  <c r="CH192" i="3"/>
  <c r="CF192" i="3"/>
  <c r="CD192" i="3"/>
  <c r="CC192" i="3"/>
  <c r="CB192" i="3"/>
  <c r="CA192" i="3"/>
  <c r="BZ192" i="3"/>
  <c r="BY192" i="3"/>
  <c r="BX192" i="3"/>
  <c r="CM191" i="3"/>
  <c r="A191" i="3"/>
  <c r="CK191" i="3"/>
  <c r="CJ191" i="3"/>
  <c r="CI191" i="3"/>
  <c r="CH191" i="3"/>
  <c r="CF191" i="3"/>
  <c r="CD191" i="3"/>
  <c r="CC191" i="3"/>
  <c r="CB191" i="3"/>
  <c r="CA191" i="3"/>
  <c r="BZ191" i="3"/>
  <c r="BY191" i="3"/>
  <c r="BX191" i="3"/>
  <c r="CM190" i="3"/>
  <c r="A190" i="3"/>
  <c r="CK190" i="3"/>
  <c r="CJ190" i="3"/>
  <c r="CI190" i="3"/>
  <c r="CH190" i="3"/>
  <c r="CF190" i="3"/>
  <c r="CD190" i="3"/>
  <c r="CC190" i="3"/>
  <c r="CB190" i="3"/>
  <c r="CA190" i="3"/>
  <c r="BZ190" i="3"/>
  <c r="BY190" i="3"/>
  <c r="BX190" i="3"/>
  <c r="CM189" i="3"/>
  <c r="A189" i="3"/>
  <c r="CK189" i="3"/>
  <c r="CJ189" i="3"/>
  <c r="CI189" i="3"/>
  <c r="CH189" i="3"/>
  <c r="CF189" i="3"/>
  <c r="CD189" i="3"/>
  <c r="CC189" i="3"/>
  <c r="CB189" i="3"/>
  <c r="CA189" i="3"/>
  <c r="BZ189" i="3"/>
  <c r="BY189" i="3"/>
  <c r="BX189" i="3"/>
  <c r="CM188" i="3"/>
  <c r="A188" i="3"/>
  <c r="CK188" i="3"/>
  <c r="CJ188" i="3"/>
  <c r="CI188" i="3"/>
  <c r="CH188" i="3"/>
  <c r="CF188" i="3"/>
  <c r="CD188" i="3"/>
  <c r="CC188" i="3"/>
  <c r="CB188" i="3"/>
  <c r="CA188" i="3"/>
  <c r="BZ188" i="3"/>
  <c r="BY188" i="3"/>
  <c r="BX188" i="3"/>
  <c r="CM187" i="3"/>
  <c r="A187" i="3"/>
  <c r="CK187" i="3"/>
  <c r="CJ187" i="3"/>
  <c r="CI187" i="3"/>
  <c r="CH187" i="3"/>
  <c r="CF187" i="3"/>
  <c r="CD187" i="3"/>
  <c r="CC187" i="3"/>
  <c r="CB187" i="3"/>
  <c r="CA187" i="3"/>
  <c r="BZ187" i="3"/>
  <c r="BY187" i="3"/>
  <c r="BX187" i="3"/>
  <c r="CM186" i="3"/>
  <c r="A186" i="3"/>
  <c r="CK186" i="3"/>
  <c r="CJ186" i="3"/>
  <c r="CI186" i="3"/>
  <c r="CH186" i="3"/>
  <c r="CF186" i="3"/>
  <c r="CD186" i="3"/>
  <c r="CC186" i="3"/>
  <c r="CB186" i="3"/>
  <c r="CA186" i="3"/>
  <c r="BZ186" i="3"/>
  <c r="BY186" i="3"/>
  <c r="BX186" i="3"/>
  <c r="CM185" i="3"/>
  <c r="A185" i="3"/>
  <c r="CK185" i="3"/>
  <c r="CJ185" i="3"/>
  <c r="CI185" i="3"/>
  <c r="CH185" i="3"/>
  <c r="CF185" i="3"/>
  <c r="CD185" i="3"/>
  <c r="CC185" i="3"/>
  <c r="CB185" i="3"/>
  <c r="CA185" i="3"/>
  <c r="BZ185" i="3"/>
  <c r="BY185" i="3"/>
  <c r="BX185" i="3"/>
  <c r="CM184" i="3"/>
  <c r="A184" i="3"/>
  <c r="CK184" i="3"/>
  <c r="CJ184" i="3"/>
  <c r="CI184" i="3"/>
  <c r="CH184" i="3"/>
  <c r="CF184" i="3"/>
  <c r="CD184" i="3"/>
  <c r="CC184" i="3"/>
  <c r="CB184" i="3"/>
  <c r="CA184" i="3"/>
  <c r="BZ184" i="3"/>
  <c r="BY184" i="3"/>
  <c r="BX184" i="3"/>
  <c r="CM183" i="3"/>
  <c r="A183" i="3"/>
  <c r="CK183" i="3"/>
  <c r="CJ183" i="3"/>
  <c r="CI183" i="3"/>
  <c r="CH183" i="3"/>
  <c r="CF183" i="3"/>
  <c r="CD183" i="3"/>
  <c r="CC183" i="3"/>
  <c r="CB183" i="3"/>
  <c r="CA183" i="3"/>
  <c r="BZ183" i="3"/>
  <c r="BY183" i="3"/>
  <c r="BX183" i="3"/>
  <c r="CM182" i="3"/>
  <c r="A182" i="3"/>
  <c r="CK182" i="3"/>
  <c r="CJ182" i="3"/>
  <c r="CI182" i="3"/>
  <c r="CH182" i="3"/>
  <c r="CF182" i="3"/>
  <c r="CD182" i="3"/>
  <c r="CC182" i="3"/>
  <c r="CB182" i="3"/>
  <c r="CA182" i="3"/>
  <c r="BZ182" i="3"/>
  <c r="BY182" i="3"/>
  <c r="BX182" i="3"/>
  <c r="CM181" i="3"/>
  <c r="A181" i="3"/>
  <c r="CK181" i="3"/>
  <c r="CJ181" i="3"/>
  <c r="CI181" i="3"/>
  <c r="CH181" i="3"/>
  <c r="CF181" i="3"/>
  <c r="CD181" i="3"/>
  <c r="CC181" i="3"/>
  <c r="CB181" i="3"/>
  <c r="CA181" i="3"/>
  <c r="BZ181" i="3"/>
  <c r="BY181" i="3"/>
  <c r="BX181" i="3"/>
  <c r="CM180" i="3"/>
  <c r="A180" i="3"/>
  <c r="CK180" i="3"/>
  <c r="CJ180" i="3"/>
  <c r="CI180" i="3"/>
  <c r="CH180" i="3"/>
  <c r="CF180" i="3"/>
  <c r="CD180" i="3"/>
  <c r="CC180" i="3"/>
  <c r="CB180" i="3"/>
  <c r="CA180" i="3"/>
  <c r="BZ180" i="3"/>
  <c r="BY180" i="3"/>
  <c r="BX180" i="3"/>
  <c r="CM179" i="3"/>
  <c r="A179" i="3"/>
  <c r="CK179" i="3"/>
  <c r="CJ179" i="3"/>
  <c r="CI179" i="3"/>
  <c r="CH179" i="3"/>
  <c r="CF179" i="3"/>
  <c r="CD179" i="3"/>
  <c r="CC179" i="3"/>
  <c r="CB179" i="3"/>
  <c r="CA179" i="3"/>
  <c r="BZ179" i="3"/>
  <c r="BY179" i="3"/>
  <c r="BX179" i="3"/>
  <c r="CM178" i="3"/>
  <c r="A178" i="3"/>
  <c r="CK178" i="3"/>
  <c r="CJ178" i="3"/>
  <c r="CI178" i="3"/>
  <c r="CH178" i="3"/>
  <c r="CF178" i="3"/>
  <c r="CD178" i="3"/>
  <c r="CC178" i="3"/>
  <c r="CB178" i="3"/>
  <c r="CA178" i="3"/>
  <c r="BZ178" i="3"/>
  <c r="BY178" i="3"/>
  <c r="BX178" i="3"/>
  <c r="CM177" i="3"/>
  <c r="A177" i="3"/>
  <c r="CK177" i="3"/>
  <c r="CJ177" i="3"/>
  <c r="CI177" i="3"/>
  <c r="CH177" i="3"/>
  <c r="CF177" i="3"/>
  <c r="CD177" i="3"/>
  <c r="CC177" i="3"/>
  <c r="CB177" i="3"/>
  <c r="CA177" i="3"/>
  <c r="BZ177" i="3"/>
  <c r="BY177" i="3"/>
  <c r="BX177" i="3"/>
  <c r="CM176" i="3"/>
  <c r="A176" i="3"/>
  <c r="CK176" i="3"/>
  <c r="CJ176" i="3"/>
  <c r="CI176" i="3"/>
  <c r="CH176" i="3"/>
  <c r="CF176" i="3"/>
  <c r="CD176" i="3"/>
  <c r="CC176" i="3"/>
  <c r="CB176" i="3"/>
  <c r="CA176" i="3"/>
  <c r="BZ176" i="3"/>
  <c r="BY176" i="3"/>
  <c r="BX176" i="3"/>
  <c r="CM175" i="3"/>
  <c r="A175" i="3"/>
  <c r="CK175" i="3"/>
  <c r="CJ175" i="3"/>
  <c r="CI175" i="3"/>
  <c r="CH175" i="3"/>
  <c r="CF175" i="3"/>
  <c r="CD175" i="3"/>
  <c r="CC175" i="3"/>
  <c r="CB175" i="3"/>
  <c r="CA175" i="3"/>
  <c r="BZ175" i="3"/>
  <c r="BY175" i="3"/>
  <c r="BX175" i="3"/>
  <c r="CM174" i="3"/>
  <c r="A174" i="3"/>
  <c r="CK174" i="3"/>
  <c r="CJ174" i="3"/>
  <c r="CI174" i="3"/>
  <c r="CH174" i="3"/>
  <c r="CF174" i="3"/>
  <c r="CD174" i="3"/>
  <c r="CC174" i="3"/>
  <c r="CB174" i="3"/>
  <c r="CA174" i="3"/>
  <c r="BZ174" i="3"/>
  <c r="BY174" i="3"/>
  <c r="BX174" i="3"/>
  <c r="CM173" i="3"/>
  <c r="A173" i="3"/>
  <c r="CK173" i="3"/>
  <c r="CJ173" i="3"/>
  <c r="CI173" i="3"/>
  <c r="CH173" i="3"/>
  <c r="CF173" i="3"/>
  <c r="CD173" i="3"/>
  <c r="CC173" i="3"/>
  <c r="CB173" i="3"/>
  <c r="CA173" i="3"/>
  <c r="BZ173" i="3"/>
  <c r="BY173" i="3"/>
  <c r="BX173" i="3"/>
  <c r="CM172" i="3"/>
  <c r="A172" i="3"/>
  <c r="CK172" i="3"/>
  <c r="CJ172" i="3"/>
  <c r="CI172" i="3"/>
  <c r="CH172" i="3"/>
  <c r="CF172" i="3"/>
  <c r="CD172" i="3"/>
  <c r="CC172" i="3"/>
  <c r="CB172" i="3"/>
  <c r="CA172" i="3"/>
  <c r="BZ172" i="3"/>
  <c r="BY172" i="3"/>
  <c r="BX172" i="3"/>
  <c r="CM171" i="3"/>
  <c r="A171" i="3"/>
  <c r="CK171" i="3"/>
  <c r="CJ171" i="3"/>
  <c r="CI171" i="3"/>
  <c r="CH171" i="3"/>
  <c r="CF171" i="3"/>
  <c r="CD171" i="3"/>
  <c r="CC171" i="3"/>
  <c r="CB171" i="3"/>
  <c r="CA171" i="3"/>
  <c r="BZ171" i="3"/>
  <c r="BY171" i="3"/>
  <c r="BX171" i="3"/>
  <c r="CM170" i="3"/>
  <c r="A170" i="3"/>
  <c r="CK170" i="3"/>
  <c r="CJ170" i="3"/>
  <c r="CI170" i="3"/>
  <c r="CH170" i="3"/>
  <c r="CF170" i="3"/>
  <c r="CD170" i="3"/>
  <c r="CC170" i="3"/>
  <c r="CB170" i="3"/>
  <c r="CA170" i="3"/>
  <c r="BZ170" i="3"/>
  <c r="BY170" i="3"/>
  <c r="BX170" i="3"/>
  <c r="CM169" i="3"/>
  <c r="A169" i="3"/>
  <c r="CK169" i="3"/>
  <c r="CJ169" i="3"/>
  <c r="CI169" i="3"/>
  <c r="CH169" i="3"/>
  <c r="CF169" i="3"/>
  <c r="CD169" i="3"/>
  <c r="CC169" i="3"/>
  <c r="CB169" i="3"/>
  <c r="CA169" i="3"/>
  <c r="BZ169" i="3"/>
  <c r="BY169" i="3"/>
  <c r="BX169" i="3"/>
  <c r="CM168" i="3"/>
  <c r="A168" i="3"/>
  <c r="CK168" i="3"/>
  <c r="CJ168" i="3"/>
  <c r="CI168" i="3"/>
  <c r="CH168" i="3"/>
  <c r="CF168" i="3"/>
  <c r="CD168" i="3"/>
  <c r="CC168" i="3"/>
  <c r="CB168" i="3"/>
  <c r="CA168" i="3"/>
  <c r="BZ168" i="3"/>
  <c r="BY168" i="3"/>
  <c r="BX168" i="3"/>
  <c r="CM167" i="3"/>
  <c r="A167" i="3"/>
  <c r="CK167" i="3"/>
  <c r="CJ167" i="3"/>
  <c r="CI167" i="3"/>
  <c r="CH167" i="3"/>
  <c r="CF167" i="3"/>
  <c r="CD167" i="3"/>
  <c r="CC167" i="3"/>
  <c r="CB167" i="3"/>
  <c r="CA167" i="3"/>
  <c r="BZ167" i="3"/>
  <c r="BY167" i="3"/>
  <c r="BX167" i="3"/>
  <c r="CM166" i="3"/>
  <c r="A166" i="3"/>
  <c r="CK166" i="3"/>
  <c r="CJ166" i="3"/>
  <c r="CI166" i="3"/>
  <c r="CH166" i="3"/>
  <c r="CF166" i="3"/>
  <c r="CD166" i="3"/>
  <c r="CC166" i="3"/>
  <c r="CB166" i="3"/>
  <c r="CA166" i="3"/>
  <c r="BZ166" i="3"/>
  <c r="BY166" i="3"/>
  <c r="BX166" i="3"/>
  <c r="CM165" i="3"/>
  <c r="A165" i="3"/>
  <c r="CK165" i="3"/>
  <c r="CJ165" i="3"/>
  <c r="CI165" i="3"/>
  <c r="CH165" i="3"/>
  <c r="CF165" i="3"/>
  <c r="CD165" i="3"/>
  <c r="CC165" i="3"/>
  <c r="CB165" i="3"/>
  <c r="CA165" i="3"/>
  <c r="BZ165" i="3"/>
  <c r="BY165" i="3"/>
  <c r="BX165" i="3"/>
  <c r="CM164" i="3"/>
  <c r="A164" i="3"/>
  <c r="CK164" i="3"/>
  <c r="CJ164" i="3"/>
  <c r="CI164" i="3"/>
  <c r="CH164" i="3"/>
  <c r="CF164" i="3"/>
  <c r="CD164" i="3"/>
  <c r="CC164" i="3"/>
  <c r="CB164" i="3"/>
  <c r="CA164" i="3"/>
  <c r="BZ164" i="3"/>
  <c r="BY164" i="3"/>
  <c r="BX164" i="3"/>
  <c r="CM163" i="3"/>
  <c r="A163" i="3"/>
  <c r="CK163" i="3"/>
  <c r="CJ163" i="3"/>
  <c r="CI163" i="3"/>
  <c r="CH163" i="3"/>
  <c r="CF163" i="3"/>
  <c r="CD163" i="3"/>
  <c r="CC163" i="3"/>
  <c r="CB163" i="3"/>
  <c r="CA163" i="3"/>
  <c r="BZ163" i="3"/>
  <c r="BY163" i="3"/>
  <c r="BX163" i="3"/>
  <c r="CM162" i="3"/>
  <c r="A162" i="3"/>
  <c r="CK162" i="3"/>
  <c r="CJ162" i="3"/>
  <c r="CI162" i="3"/>
  <c r="CH162" i="3"/>
  <c r="CF162" i="3"/>
  <c r="CD162" i="3"/>
  <c r="CC162" i="3"/>
  <c r="CB162" i="3"/>
  <c r="CA162" i="3"/>
  <c r="BZ162" i="3"/>
  <c r="BY162" i="3"/>
  <c r="BX162" i="3"/>
  <c r="CM161" i="3"/>
  <c r="A161" i="3"/>
  <c r="CK161" i="3"/>
  <c r="CJ161" i="3"/>
  <c r="CI161" i="3"/>
  <c r="CH161" i="3"/>
  <c r="CF161" i="3"/>
  <c r="CD161" i="3"/>
  <c r="CC161" i="3"/>
  <c r="CB161" i="3"/>
  <c r="CA161" i="3"/>
  <c r="BZ161" i="3"/>
  <c r="BY161" i="3"/>
  <c r="BX161" i="3"/>
  <c r="CM160" i="3"/>
  <c r="A160" i="3"/>
  <c r="CK160" i="3"/>
  <c r="CJ160" i="3"/>
  <c r="CI160" i="3"/>
  <c r="CH160" i="3"/>
  <c r="CF160" i="3"/>
  <c r="CD160" i="3"/>
  <c r="CC160" i="3"/>
  <c r="CB160" i="3"/>
  <c r="CA160" i="3"/>
  <c r="BZ160" i="3"/>
  <c r="BY160" i="3"/>
  <c r="BX160" i="3"/>
  <c r="CM159" i="3"/>
  <c r="A159" i="3"/>
  <c r="CK159" i="3"/>
  <c r="CJ159" i="3"/>
  <c r="CI159" i="3"/>
  <c r="CH159" i="3"/>
  <c r="CF159" i="3"/>
  <c r="CD159" i="3"/>
  <c r="CC159" i="3"/>
  <c r="CB159" i="3"/>
  <c r="CA159" i="3"/>
  <c r="BZ159" i="3"/>
  <c r="BY159" i="3"/>
  <c r="BX159" i="3"/>
  <c r="CM158" i="3"/>
  <c r="A158" i="3"/>
  <c r="CK158" i="3"/>
  <c r="CJ158" i="3"/>
  <c r="CI158" i="3"/>
  <c r="CH158" i="3"/>
  <c r="CF158" i="3"/>
  <c r="CD158" i="3"/>
  <c r="CC158" i="3"/>
  <c r="CB158" i="3"/>
  <c r="CA158" i="3"/>
  <c r="BZ158" i="3"/>
  <c r="BY158" i="3"/>
  <c r="BX158" i="3"/>
  <c r="CM157" i="3"/>
  <c r="A157" i="3"/>
  <c r="CK157" i="3"/>
  <c r="CJ157" i="3"/>
  <c r="CI157" i="3"/>
  <c r="CH157" i="3"/>
  <c r="CF157" i="3"/>
  <c r="CD157" i="3"/>
  <c r="CC157" i="3"/>
  <c r="CB157" i="3"/>
  <c r="CA157" i="3"/>
  <c r="BZ157" i="3"/>
  <c r="BY157" i="3"/>
  <c r="BX157" i="3"/>
  <c r="CM156" i="3"/>
  <c r="A156" i="3"/>
  <c r="CK156" i="3"/>
  <c r="CJ156" i="3"/>
  <c r="CI156" i="3"/>
  <c r="CH156" i="3"/>
  <c r="CF156" i="3"/>
  <c r="CD156" i="3"/>
  <c r="CC156" i="3"/>
  <c r="CB156" i="3"/>
  <c r="CA156" i="3"/>
  <c r="BZ156" i="3"/>
  <c r="BY156" i="3"/>
  <c r="BX156" i="3"/>
  <c r="CM155" i="3"/>
  <c r="A155" i="3"/>
  <c r="CK155" i="3"/>
  <c r="CJ155" i="3"/>
  <c r="CI155" i="3"/>
  <c r="CH155" i="3"/>
  <c r="CF155" i="3"/>
  <c r="CD155" i="3"/>
  <c r="CC155" i="3"/>
  <c r="CB155" i="3"/>
  <c r="CA155" i="3"/>
  <c r="BZ155" i="3"/>
  <c r="BY155" i="3"/>
  <c r="BX155" i="3"/>
  <c r="CM154" i="3"/>
  <c r="A154" i="3"/>
  <c r="CK154" i="3"/>
  <c r="CJ154" i="3"/>
  <c r="CI154" i="3"/>
  <c r="CH154" i="3"/>
  <c r="CF154" i="3"/>
  <c r="CD154" i="3"/>
  <c r="CC154" i="3"/>
  <c r="CB154" i="3"/>
  <c r="CA154" i="3"/>
  <c r="BZ154" i="3"/>
  <c r="BY154" i="3"/>
  <c r="BX154" i="3"/>
  <c r="CM153" i="3"/>
  <c r="A153" i="3"/>
  <c r="CK153" i="3"/>
  <c r="CJ153" i="3"/>
  <c r="CI153" i="3"/>
  <c r="CH153" i="3"/>
  <c r="CF153" i="3"/>
  <c r="CD153" i="3"/>
  <c r="CC153" i="3"/>
  <c r="CB153" i="3"/>
  <c r="CA153" i="3"/>
  <c r="BZ153" i="3"/>
  <c r="BY153" i="3"/>
  <c r="BX153" i="3"/>
  <c r="CM152" i="3"/>
  <c r="A152" i="3"/>
  <c r="CK152" i="3"/>
  <c r="CJ152" i="3"/>
  <c r="CI152" i="3"/>
  <c r="CH152" i="3"/>
  <c r="CF152" i="3"/>
  <c r="CD152" i="3"/>
  <c r="CC152" i="3"/>
  <c r="CB152" i="3"/>
  <c r="CA152" i="3"/>
  <c r="BZ152" i="3"/>
  <c r="BY152" i="3"/>
  <c r="BX152" i="3"/>
  <c r="CM151" i="3"/>
  <c r="A151" i="3"/>
  <c r="CK151" i="3"/>
  <c r="CJ151" i="3"/>
  <c r="CI151" i="3"/>
  <c r="CH151" i="3"/>
  <c r="CF151" i="3"/>
  <c r="CD151" i="3"/>
  <c r="CC151" i="3"/>
  <c r="CB151" i="3"/>
  <c r="CA151" i="3"/>
  <c r="BZ151" i="3"/>
  <c r="BY151" i="3"/>
  <c r="BX151" i="3"/>
  <c r="CM150" i="3"/>
  <c r="A150" i="3"/>
  <c r="CK150" i="3"/>
  <c r="CJ150" i="3"/>
  <c r="CI150" i="3"/>
  <c r="CH150" i="3"/>
  <c r="CF150" i="3"/>
  <c r="CD150" i="3"/>
  <c r="CC150" i="3"/>
  <c r="CB150" i="3"/>
  <c r="CA150" i="3"/>
  <c r="BZ150" i="3"/>
  <c r="BY150" i="3"/>
  <c r="BX150" i="3"/>
  <c r="CM149" i="3"/>
  <c r="A149" i="3"/>
  <c r="CK149" i="3"/>
  <c r="CJ149" i="3"/>
  <c r="CI149" i="3"/>
  <c r="CH149" i="3"/>
  <c r="CF149" i="3"/>
  <c r="CD149" i="3"/>
  <c r="CC149" i="3"/>
  <c r="CB149" i="3"/>
  <c r="CA149" i="3"/>
  <c r="BZ149" i="3"/>
  <c r="BY149" i="3"/>
  <c r="BX149" i="3"/>
  <c r="CM148" i="3"/>
  <c r="A148" i="3"/>
  <c r="CK148" i="3"/>
  <c r="CJ148" i="3"/>
  <c r="CI148" i="3"/>
  <c r="CH148" i="3"/>
  <c r="CF148" i="3"/>
  <c r="CD148" i="3"/>
  <c r="CC148" i="3"/>
  <c r="CB148" i="3"/>
  <c r="CA148" i="3"/>
  <c r="BZ148" i="3"/>
  <c r="BY148" i="3"/>
  <c r="BX148" i="3"/>
  <c r="CM147" i="3"/>
  <c r="A147" i="3"/>
  <c r="CK147" i="3"/>
  <c r="CJ147" i="3"/>
  <c r="CI147" i="3"/>
  <c r="CH147" i="3"/>
  <c r="CF147" i="3"/>
  <c r="CD147" i="3"/>
  <c r="CC147" i="3"/>
  <c r="CB147" i="3"/>
  <c r="CA147" i="3"/>
  <c r="BZ147" i="3"/>
  <c r="BY147" i="3"/>
  <c r="BX147" i="3"/>
  <c r="CM146" i="3"/>
  <c r="A146" i="3"/>
  <c r="CK146" i="3"/>
  <c r="CJ146" i="3"/>
  <c r="CI146" i="3"/>
  <c r="CH146" i="3"/>
  <c r="CF146" i="3"/>
  <c r="CD146" i="3"/>
  <c r="CC146" i="3"/>
  <c r="CB146" i="3"/>
  <c r="CA146" i="3"/>
  <c r="BZ146" i="3"/>
  <c r="BY146" i="3"/>
  <c r="BX146" i="3"/>
  <c r="CM145" i="3"/>
  <c r="A145" i="3"/>
  <c r="CK145" i="3"/>
  <c r="CJ145" i="3"/>
  <c r="CI145" i="3"/>
  <c r="CH145" i="3"/>
  <c r="CF145" i="3"/>
  <c r="CD145" i="3"/>
  <c r="CC145" i="3"/>
  <c r="CB145" i="3"/>
  <c r="CA145" i="3"/>
  <c r="BZ145" i="3"/>
  <c r="BY145" i="3"/>
  <c r="BX145" i="3"/>
  <c r="CM144" i="3"/>
  <c r="A144" i="3"/>
  <c r="CK144" i="3"/>
  <c r="CJ144" i="3"/>
  <c r="CI144" i="3"/>
  <c r="CH144" i="3"/>
  <c r="CF144" i="3"/>
  <c r="CD144" i="3"/>
  <c r="CC144" i="3"/>
  <c r="CB144" i="3"/>
  <c r="CA144" i="3"/>
  <c r="BZ144" i="3"/>
  <c r="BY144" i="3"/>
  <c r="BX144" i="3"/>
  <c r="CM143" i="3"/>
  <c r="A143" i="3"/>
  <c r="CK143" i="3"/>
  <c r="CJ143" i="3"/>
  <c r="CI143" i="3"/>
  <c r="CH143" i="3"/>
  <c r="CF143" i="3"/>
  <c r="CD143" i="3"/>
  <c r="CC143" i="3"/>
  <c r="CB143" i="3"/>
  <c r="CA143" i="3"/>
  <c r="BZ143" i="3"/>
  <c r="BY143" i="3"/>
  <c r="BX143" i="3"/>
  <c r="CM142" i="3"/>
  <c r="A142" i="3"/>
  <c r="CK142" i="3"/>
  <c r="CJ142" i="3"/>
  <c r="CI142" i="3"/>
  <c r="CH142" i="3"/>
  <c r="CF142" i="3"/>
  <c r="CD142" i="3"/>
  <c r="CC142" i="3"/>
  <c r="CB142" i="3"/>
  <c r="CA142" i="3"/>
  <c r="BZ142" i="3"/>
  <c r="BY142" i="3"/>
  <c r="BX142" i="3"/>
  <c r="CM141" i="3"/>
  <c r="A141" i="3"/>
  <c r="CK141" i="3"/>
  <c r="CJ141" i="3"/>
  <c r="CI141" i="3"/>
  <c r="CH141" i="3"/>
  <c r="CF141" i="3"/>
  <c r="CD141" i="3"/>
  <c r="CC141" i="3"/>
  <c r="CB141" i="3"/>
  <c r="CA141" i="3"/>
  <c r="BZ141" i="3"/>
  <c r="BY141" i="3"/>
  <c r="BX141" i="3"/>
  <c r="CM140" i="3"/>
  <c r="A140" i="3"/>
  <c r="CK140" i="3"/>
  <c r="CJ140" i="3"/>
  <c r="CI140" i="3"/>
  <c r="CH140" i="3"/>
  <c r="CF140" i="3"/>
  <c r="CD140" i="3"/>
  <c r="CC140" i="3"/>
  <c r="CB140" i="3"/>
  <c r="CA140" i="3"/>
  <c r="BZ140" i="3"/>
  <c r="BY140" i="3"/>
  <c r="BX140" i="3"/>
  <c r="CM139" i="3"/>
  <c r="A139" i="3"/>
  <c r="CK139" i="3"/>
  <c r="CJ139" i="3"/>
  <c r="CI139" i="3"/>
  <c r="CH139" i="3"/>
  <c r="CF139" i="3"/>
  <c r="CD139" i="3"/>
  <c r="CC139" i="3"/>
  <c r="CB139" i="3"/>
  <c r="CA139" i="3"/>
  <c r="BZ139" i="3"/>
  <c r="BY139" i="3"/>
  <c r="BX139" i="3"/>
  <c r="CM138" i="3"/>
  <c r="A138" i="3"/>
  <c r="CK138" i="3"/>
  <c r="CJ138" i="3"/>
  <c r="CI138" i="3"/>
  <c r="CH138" i="3"/>
  <c r="CF138" i="3"/>
  <c r="CD138" i="3"/>
  <c r="CC138" i="3"/>
  <c r="CB138" i="3"/>
  <c r="CA138" i="3"/>
  <c r="BZ138" i="3"/>
  <c r="BY138" i="3"/>
  <c r="BX138" i="3"/>
  <c r="CM137" i="3"/>
  <c r="A137" i="3"/>
  <c r="CK137" i="3"/>
  <c r="CJ137" i="3"/>
  <c r="CI137" i="3"/>
  <c r="CH137" i="3"/>
  <c r="CF137" i="3"/>
  <c r="CD137" i="3"/>
  <c r="CC137" i="3"/>
  <c r="CB137" i="3"/>
  <c r="CA137" i="3"/>
  <c r="BZ137" i="3"/>
  <c r="BY137" i="3"/>
  <c r="BX137" i="3"/>
  <c r="CM136" i="3"/>
  <c r="A136" i="3"/>
  <c r="CK136" i="3"/>
  <c r="CJ136" i="3"/>
  <c r="CI136" i="3"/>
  <c r="CH136" i="3"/>
  <c r="CF136" i="3"/>
  <c r="CD136" i="3"/>
  <c r="CC136" i="3"/>
  <c r="CB136" i="3"/>
  <c r="CA136" i="3"/>
  <c r="BZ136" i="3"/>
  <c r="BY136" i="3"/>
  <c r="BX136" i="3"/>
  <c r="CM135" i="3"/>
  <c r="A135" i="3"/>
  <c r="CK135" i="3"/>
  <c r="CJ135" i="3"/>
  <c r="CI135" i="3"/>
  <c r="CH135" i="3"/>
  <c r="CF135" i="3"/>
  <c r="CD135" i="3"/>
  <c r="CC135" i="3"/>
  <c r="CB135" i="3"/>
  <c r="CA135" i="3"/>
  <c r="BZ135" i="3"/>
  <c r="BY135" i="3"/>
  <c r="BX135" i="3"/>
  <c r="CM134" i="3"/>
  <c r="A134" i="3"/>
  <c r="CK134" i="3"/>
  <c r="CJ134" i="3"/>
  <c r="CI134" i="3"/>
  <c r="CH134" i="3"/>
  <c r="CF134" i="3"/>
  <c r="CD134" i="3"/>
  <c r="CC134" i="3"/>
  <c r="CB134" i="3"/>
  <c r="CA134" i="3"/>
  <c r="BZ134" i="3"/>
  <c r="BY134" i="3"/>
  <c r="BX134" i="3"/>
  <c r="CM133" i="3"/>
  <c r="A133" i="3"/>
  <c r="CK133" i="3"/>
  <c r="CJ133" i="3"/>
  <c r="CI133" i="3"/>
  <c r="CH133" i="3"/>
  <c r="CF133" i="3"/>
  <c r="CD133" i="3"/>
  <c r="CC133" i="3"/>
  <c r="CB133" i="3"/>
  <c r="CA133" i="3"/>
  <c r="BZ133" i="3"/>
  <c r="BY133" i="3"/>
  <c r="BX133" i="3"/>
  <c r="CM132" i="3"/>
  <c r="A132" i="3"/>
  <c r="CK132" i="3"/>
  <c r="CJ132" i="3"/>
  <c r="CI132" i="3"/>
  <c r="CH132" i="3"/>
  <c r="CF132" i="3"/>
  <c r="CD132" i="3"/>
  <c r="CC132" i="3"/>
  <c r="CB132" i="3"/>
  <c r="CA132" i="3"/>
  <c r="BZ132" i="3"/>
  <c r="BY132" i="3"/>
  <c r="BX132" i="3"/>
  <c r="CM131" i="3"/>
  <c r="A131" i="3"/>
  <c r="CK131" i="3"/>
  <c r="CJ131" i="3"/>
  <c r="CI131" i="3"/>
  <c r="CH131" i="3"/>
  <c r="CF131" i="3"/>
  <c r="CD131" i="3"/>
  <c r="CC131" i="3"/>
  <c r="CB131" i="3"/>
  <c r="CA131" i="3"/>
  <c r="BZ131" i="3"/>
  <c r="BY131" i="3"/>
  <c r="BX131" i="3"/>
  <c r="CM130" i="3"/>
  <c r="A130" i="3"/>
  <c r="CK130" i="3"/>
  <c r="CJ130" i="3"/>
  <c r="CI130" i="3"/>
  <c r="CH130" i="3"/>
  <c r="CF130" i="3"/>
  <c r="CD130" i="3"/>
  <c r="CC130" i="3"/>
  <c r="CB130" i="3"/>
  <c r="CA130" i="3"/>
  <c r="BZ130" i="3"/>
  <c r="BY130" i="3"/>
  <c r="BX130" i="3"/>
  <c r="CM129" i="3"/>
  <c r="A129" i="3"/>
  <c r="CK129" i="3"/>
  <c r="CJ129" i="3"/>
  <c r="CI129" i="3"/>
  <c r="CH129" i="3"/>
  <c r="CF129" i="3"/>
  <c r="CD129" i="3"/>
  <c r="CC129" i="3"/>
  <c r="CB129" i="3"/>
  <c r="CA129" i="3"/>
  <c r="BZ129" i="3"/>
  <c r="BY129" i="3"/>
  <c r="BX129" i="3"/>
  <c r="CM128" i="3"/>
  <c r="A128" i="3"/>
  <c r="CK128" i="3"/>
  <c r="CJ128" i="3"/>
  <c r="CI128" i="3"/>
  <c r="CH128" i="3"/>
  <c r="CF128" i="3"/>
  <c r="CD128" i="3"/>
  <c r="CC128" i="3"/>
  <c r="CB128" i="3"/>
  <c r="CA128" i="3"/>
  <c r="BZ128" i="3"/>
  <c r="BY128" i="3"/>
  <c r="BX128" i="3"/>
  <c r="CM127" i="3"/>
  <c r="A127" i="3"/>
  <c r="CK127" i="3"/>
  <c r="CJ127" i="3"/>
  <c r="CI127" i="3"/>
  <c r="CH127" i="3"/>
  <c r="CF127" i="3"/>
  <c r="CD127" i="3"/>
  <c r="CC127" i="3"/>
  <c r="CB127" i="3"/>
  <c r="CA127" i="3"/>
  <c r="BZ127" i="3"/>
  <c r="BY127" i="3"/>
  <c r="BX127" i="3"/>
  <c r="CM126" i="3"/>
  <c r="A126" i="3"/>
  <c r="CK126" i="3"/>
  <c r="CJ126" i="3"/>
  <c r="CI126" i="3"/>
  <c r="CH126" i="3"/>
  <c r="CF126" i="3"/>
  <c r="CD126" i="3"/>
  <c r="CC126" i="3"/>
  <c r="CB126" i="3"/>
  <c r="CA126" i="3"/>
  <c r="BZ126" i="3"/>
  <c r="BY126" i="3"/>
  <c r="BX126" i="3"/>
  <c r="CM125" i="3"/>
  <c r="A125" i="3"/>
  <c r="CK125" i="3"/>
  <c r="CJ125" i="3"/>
  <c r="CI125" i="3"/>
  <c r="CH125" i="3"/>
  <c r="CF125" i="3"/>
  <c r="CD125" i="3"/>
  <c r="CC125" i="3"/>
  <c r="CB125" i="3"/>
  <c r="CA125" i="3"/>
  <c r="BZ125" i="3"/>
  <c r="BY125" i="3"/>
  <c r="BX125" i="3"/>
  <c r="CM124" i="3"/>
  <c r="A124" i="3"/>
  <c r="CK124" i="3"/>
  <c r="CJ124" i="3"/>
  <c r="CI124" i="3"/>
  <c r="CH124" i="3"/>
  <c r="CF124" i="3"/>
  <c r="CD124" i="3"/>
  <c r="CC124" i="3"/>
  <c r="CB124" i="3"/>
  <c r="CA124" i="3"/>
  <c r="BZ124" i="3"/>
  <c r="BY124" i="3"/>
  <c r="BX124" i="3"/>
  <c r="CM123" i="3"/>
  <c r="A123" i="3"/>
  <c r="CK123" i="3"/>
  <c r="CJ123" i="3"/>
  <c r="CI123" i="3"/>
  <c r="CH123" i="3"/>
  <c r="CF123" i="3"/>
  <c r="CD123" i="3"/>
  <c r="CC123" i="3"/>
  <c r="CB123" i="3"/>
  <c r="CA123" i="3"/>
  <c r="BZ123" i="3"/>
  <c r="BY123" i="3"/>
  <c r="BX123" i="3"/>
  <c r="CM122" i="3"/>
  <c r="A122" i="3"/>
  <c r="CK122" i="3"/>
  <c r="CJ122" i="3"/>
  <c r="CI122" i="3"/>
  <c r="CH122" i="3"/>
  <c r="CF122" i="3"/>
  <c r="CD122" i="3"/>
  <c r="CC122" i="3"/>
  <c r="CB122" i="3"/>
  <c r="CA122" i="3"/>
  <c r="BZ122" i="3"/>
  <c r="BY122" i="3"/>
  <c r="BX122" i="3"/>
  <c r="CM121" i="3"/>
  <c r="A121" i="3"/>
  <c r="CK121" i="3"/>
  <c r="CJ121" i="3"/>
  <c r="CI121" i="3"/>
  <c r="CH121" i="3"/>
  <c r="CF121" i="3"/>
  <c r="CD121" i="3"/>
  <c r="CC121" i="3"/>
  <c r="CB121" i="3"/>
  <c r="CA121" i="3"/>
  <c r="BZ121" i="3"/>
  <c r="BY121" i="3"/>
  <c r="BX121" i="3"/>
  <c r="CM120" i="3"/>
  <c r="A120" i="3"/>
  <c r="CK120" i="3"/>
  <c r="CJ120" i="3"/>
  <c r="CI120" i="3"/>
  <c r="CH120" i="3"/>
  <c r="CF120" i="3"/>
  <c r="CD120" i="3"/>
  <c r="CC120" i="3"/>
  <c r="CB120" i="3"/>
  <c r="CA120" i="3"/>
  <c r="BZ120" i="3"/>
  <c r="BY120" i="3"/>
  <c r="BX120" i="3"/>
  <c r="CM119" i="3"/>
  <c r="A119" i="3"/>
  <c r="CK119" i="3"/>
  <c r="CJ119" i="3"/>
  <c r="CI119" i="3"/>
  <c r="CH119" i="3"/>
  <c r="CF119" i="3"/>
  <c r="CD119" i="3"/>
  <c r="CC119" i="3"/>
  <c r="CB119" i="3"/>
  <c r="CA119" i="3"/>
  <c r="BZ119" i="3"/>
  <c r="BY119" i="3"/>
  <c r="BX119" i="3"/>
  <c r="CM118" i="3"/>
  <c r="A118" i="3"/>
  <c r="CK118" i="3"/>
  <c r="CJ118" i="3"/>
  <c r="CI118" i="3"/>
  <c r="CH118" i="3"/>
  <c r="CF118" i="3"/>
  <c r="CD118" i="3"/>
  <c r="CC118" i="3"/>
  <c r="CB118" i="3"/>
  <c r="CA118" i="3"/>
  <c r="BZ118" i="3"/>
  <c r="BY118" i="3"/>
  <c r="BX118" i="3"/>
  <c r="CM117" i="3"/>
  <c r="A117" i="3"/>
  <c r="CK117" i="3"/>
  <c r="CJ117" i="3"/>
  <c r="CI117" i="3"/>
  <c r="CH117" i="3"/>
  <c r="CF117" i="3"/>
  <c r="CD117" i="3"/>
  <c r="CC117" i="3"/>
  <c r="CB117" i="3"/>
  <c r="CA117" i="3"/>
  <c r="BZ117" i="3"/>
  <c r="BY117" i="3"/>
  <c r="BX117" i="3"/>
  <c r="CM116" i="3"/>
  <c r="A116" i="3"/>
  <c r="CK116" i="3"/>
  <c r="CJ116" i="3"/>
  <c r="CI116" i="3"/>
  <c r="CH116" i="3"/>
  <c r="CF116" i="3"/>
  <c r="CD116" i="3"/>
  <c r="CC116" i="3"/>
  <c r="CB116" i="3"/>
  <c r="CA116" i="3"/>
  <c r="BZ116" i="3"/>
  <c r="BY116" i="3"/>
  <c r="BX116" i="3"/>
  <c r="CM115" i="3"/>
  <c r="A115" i="3"/>
  <c r="CK115" i="3"/>
  <c r="CJ115" i="3"/>
  <c r="CI115" i="3"/>
  <c r="CH115" i="3"/>
  <c r="CF115" i="3"/>
  <c r="CD115" i="3"/>
  <c r="CC115" i="3"/>
  <c r="CB115" i="3"/>
  <c r="CA115" i="3"/>
  <c r="BZ115" i="3"/>
  <c r="BY115" i="3"/>
  <c r="BX115" i="3"/>
  <c r="CM114" i="3"/>
  <c r="A114" i="3"/>
  <c r="CK114" i="3"/>
  <c r="CJ114" i="3"/>
  <c r="CI114" i="3"/>
  <c r="CH114" i="3"/>
  <c r="CF114" i="3"/>
  <c r="CD114" i="3"/>
  <c r="CC114" i="3"/>
  <c r="CB114" i="3"/>
  <c r="CA114" i="3"/>
  <c r="BZ114" i="3"/>
  <c r="BY114" i="3"/>
  <c r="BX114" i="3"/>
  <c r="CM113" i="3"/>
  <c r="A113" i="3"/>
  <c r="CK113" i="3"/>
  <c r="CJ113" i="3"/>
  <c r="CI113" i="3"/>
  <c r="CH113" i="3"/>
  <c r="CF113" i="3"/>
  <c r="CD113" i="3"/>
  <c r="CC113" i="3"/>
  <c r="CB113" i="3"/>
  <c r="CA113" i="3"/>
  <c r="BZ113" i="3"/>
  <c r="BY113" i="3"/>
  <c r="BX113" i="3"/>
  <c r="CM112" i="3"/>
  <c r="A112" i="3"/>
  <c r="CK112" i="3"/>
  <c r="CJ112" i="3"/>
  <c r="CI112" i="3"/>
  <c r="CH112" i="3"/>
  <c r="CF112" i="3"/>
  <c r="CD112" i="3"/>
  <c r="CC112" i="3"/>
  <c r="CB112" i="3"/>
  <c r="CA112" i="3"/>
  <c r="BZ112" i="3"/>
  <c r="BY112" i="3"/>
  <c r="BX112" i="3"/>
  <c r="CM111" i="3"/>
  <c r="A111" i="3"/>
  <c r="CK111" i="3"/>
  <c r="CJ111" i="3"/>
  <c r="CI111" i="3"/>
  <c r="CH111" i="3"/>
  <c r="CF111" i="3"/>
  <c r="CD111" i="3"/>
  <c r="CC111" i="3"/>
  <c r="CB111" i="3"/>
  <c r="CA111" i="3"/>
  <c r="BZ111" i="3"/>
  <c r="BY111" i="3"/>
  <c r="BX111" i="3"/>
  <c r="CM110" i="3"/>
  <c r="A110" i="3"/>
  <c r="CK110" i="3"/>
  <c r="CJ110" i="3"/>
  <c r="CI110" i="3"/>
  <c r="CH110" i="3"/>
  <c r="CF110" i="3"/>
  <c r="CD110" i="3"/>
  <c r="CC110" i="3"/>
  <c r="CB110" i="3"/>
  <c r="CA110" i="3"/>
  <c r="BZ110" i="3"/>
  <c r="BY110" i="3"/>
  <c r="BX110" i="3"/>
  <c r="CM109" i="3"/>
  <c r="A109" i="3"/>
  <c r="CK109" i="3"/>
  <c r="CJ109" i="3"/>
  <c r="CI109" i="3"/>
  <c r="CH109" i="3"/>
  <c r="CF109" i="3"/>
  <c r="CD109" i="3"/>
  <c r="CC109" i="3"/>
  <c r="CB109" i="3"/>
  <c r="CA109" i="3"/>
  <c r="BZ109" i="3"/>
  <c r="BY109" i="3"/>
  <c r="BX109" i="3"/>
  <c r="CM108" i="3"/>
  <c r="A108" i="3"/>
  <c r="CK108" i="3"/>
  <c r="CJ108" i="3"/>
  <c r="CI108" i="3"/>
  <c r="CH108" i="3"/>
  <c r="CF108" i="3"/>
  <c r="CD108" i="3"/>
  <c r="CC108" i="3"/>
  <c r="CB108" i="3"/>
  <c r="CA108" i="3"/>
  <c r="BZ108" i="3"/>
  <c r="BY108" i="3"/>
  <c r="BX108" i="3"/>
  <c r="CM107" i="3"/>
  <c r="A107" i="3"/>
  <c r="CK107" i="3"/>
  <c r="CJ107" i="3"/>
  <c r="CI107" i="3"/>
  <c r="CH107" i="3"/>
  <c r="CF107" i="3"/>
  <c r="CD107" i="3"/>
  <c r="CC107" i="3"/>
  <c r="CB107" i="3"/>
  <c r="CA107" i="3"/>
  <c r="BZ107" i="3"/>
  <c r="BY107" i="3"/>
  <c r="BX107" i="3"/>
  <c r="CM106" i="3"/>
  <c r="A106" i="3"/>
  <c r="CK106" i="3"/>
  <c r="CJ106" i="3"/>
  <c r="CI106" i="3"/>
  <c r="CH106" i="3"/>
  <c r="CF106" i="3"/>
  <c r="CD106" i="3"/>
  <c r="CC106" i="3"/>
  <c r="CB106" i="3"/>
  <c r="CA106" i="3"/>
  <c r="BZ106" i="3"/>
  <c r="BY106" i="3"/>
  <c r="BX106" i="3"/>
  <c r="CM105" i="3"/>
  <c r="A105" i="3"/>
  <c r="CK105" i="3"/>
  <c r="CJ105" i="3"/>
  <c r="CI105" i="3"/>
  <c r="CH105" i="3"/>
  <c r="CF105" i="3"/>
  <c r="CD105" i="3"/>
  <c r="CC105" i="3"/>
  <c r="CB105" i="3"/>
  <c r="CA105" i="3"/>
  <c r="BZ105" i="3"/>
  <c r="BY105" i="3"/>
  <c r="BX105" i="3"/>
  <c r="CM104" i="3"/>
  <c r="A104" i="3"/>
  <c r="CK104" i="3"/>
  <c r="CJ104" i="3"/>
  <c r="CI104" i="3"/>
  <c r="CH104" i="3"/>
  <c r="CF104" i="3"/>
  <c r="CD104" i="3"/>
  <c r="CC104" i="3"/>
  <c r="CB104" i="3"/>
  <c r="CA104" i="3"/>
  <c r="BZ104" i="3"/>
  <c r="BY104" i="3"/>
  <c r="BX104" i="3"/>
  <c r="CM103" i="3"/>
  <c r="A103" i="3"/>
  <c r="CK103" i="3"/>
  <c r="CJ103" i="3"/>
  <c r="CI103" i="3"/>
  <c r="CH103" i="3"/>
  <c r="CF103" i="3"/>
  <c r="CD103" i="3"/>
  <c r="CC103" i="3"/>
  <c r="CB103" i="3"/>
  <c r="CA103" i="3"/>
  <c r="BZ103" i="3"/>
  <c r="BY103" i="3"/>
  <c r="BX103" i="3"/>
  <c r="CM102" i="3"/>
  <c r="A102" i="3"/>
  <c r="CK102" i="3"/>
  <c r="CJ102" i="3"/>
  <c r="CI102" i="3"/>
  <c r="CH102" i="3"/>
  <c r="CF102" i="3"/>
  <c r="CD102" i="3"/>
  <c r="CC102" i="3"/>
  <c r="CB102" i="3"/>
  <c r="CA102" i="3"/>
  <c r="BZ102" i="3"/>
  <c r="BY102" i="3"/>
  <c r="BX102" i="3"/>
  <c r="CM101" i="3"/>
  <c r="A101" i="3"/>
  <c r="CK101" i="3"/>
  <c r="CJ101" i="3"/>
  <c r="CI101" i="3"/>
  <c r="CH101" i="3"/>
  <c r="CF101" i="3"/>
  <c r="CD101" i="3"/>
  <c r="CC101" i="3"/>
  <c r="CB101" i="3"/>
  <c r="CA101" i="3"/>
  <c r="BZ101" i="3"/>
  <c r="BY101" i="3"/>
  <c r="BX101" i="3"/>
  <c r="CM100" i="3"/>
  <c r="A100" i="3"/>
  <c r="CK100" i="3"/>
  <c r="CJ100" i="3"/>
  <c r="CI100" i="3"/>
  <c r="CH100" i="3"/>
  <c r="CF100" i="3"/>
  <c r="CD100" i="3"/>
  <c r="CC100" i="3"/>
  <c r="CB100" i="3"/>
  <c r="CA100" i="3"/>
  <c r="BZ100" i="3"/>
  <c r="BY100" i="3"/>
  <c r="BX100" i="3"/>
  <c r="CM99" i="3"/>
  <c r="A99" i="3"/>
  <c r="CK99" i="3"/>
  <c r="CJ99" i="3"/>
  <c r="CI99" i="3"/>
  <c r="CH99" i="3"/>
  <c r="CF99" i="3"/>
  <c r="CD99" i="3"/>
  <c r="CC99" i="3"/>
  <c r="CB99" i="3"/>
  <c r="CA99" i="3"/>
  <c r="BZ99" i="3"/>
  <c r="BY99" i="3"/>
  <c r="BX99" i="3"/>
  <c r="CM98" i="3"/>
  <c r="A98" i="3"/>
  <c r="CK98" i="3"/>
  <c r="CJ98" i="3"/>
  <c r="CI98" i="3"/>
  <c r="CH98" i="3"/>
  <c r="CF98" i="3"/>
  <c r="CD98" i="3"/>
  <c r="CC98" i="3"/>
  <c r="CB98" i="3"/>
  <c r="CA98" i="3"/>
  <c r="BZ98" i="3"/>
  <c r="BY98" i="3"/>
  <c r="BX98" i="3"/>
  <c r="CM97" i="3"/>
  <c r="A97" i="3"/>
  <c r="CK97" i="3"/>
  <c r="CJ97" i="3"/>
  <c r="CI97" i="3"/>
  <c r="CH97" i="3"/>
  <c r="CF97" i="3"/>
  <c r="CD97" i="3"/>
  <c r="CC97" i="3"/>
  <c r="CB97" i="3"/>
  <c r="CA97" i="3"/>
  <c r="BZ97" i="3"/>
  <c r="BY97" i="3"/>
  <c r="BX97" i="3"/>
  <c r="CM96" i="3"/>
  <c r="A96" i="3"/>
  <c r="CK96" i="3"/>
  <c r="CJ96" i="3"/>
  <c r="CI96" i="3"/>
  <c r="CH96" i="3"/>
  <c r="CF96" i="3"/>
  <c r="CD96" i="3"/>
  <c r="CC96" i="3"/>
  <c r="CB96" i="3"/>
  <c r="CA96" i="3"/>
  <c r="BZ96" i="3"/>
  <c r="BY96" i="3"/>
  <c r="BX96" i="3"/>
  <c r="CM95" i="3"/>
  <c r="A95" i="3"/>
  <c r="CK95" i="3"/>
  <c r="CJ95" i="3"/>
  <c r="CI95" i="3"/>
  <c r="CH95" i="3"/>
  <c r="CF95" i="3"/>
  <c r="CD95" i="3"/>
  <c r="CC95" i="3"/>
  <c r="CB95" i="3"/>
  <c r="CA95" i="3"/>
  <c r="BZ95" i="3"/>
  <c r="BY95" i="3"/>
  <c r="BX95" i="3"/>
  <c r="CM94" i="3"/>
  <c r="A94" i="3"/>
  <c r="CK94" i="3"/>
  <c r="CJ94" i="3"/>
  <c r="CI94" i="3"/>
  <c r="CH94" i="3"/>
  <c r="CF94" i="3"/>
  <c r="CD94" i="3"/>
  <c r="CC94" i="3"/>
  <c r="CB94" i="3"/>
  <c r="CA94" i="3"/>
  <c r="BZ94" i="3"/>
  <c r="BY94" i="3"/>
  <c r="BX94" i="3"/>
  <c r="CM93" i="3"/>
  <c r="A93" i="3"/>
  <c r="CK93" i="3"/>
  <c r="CJ93" i="3"/>
  <c r="CI93" i="3"/>
  <c r="CH93" i="3"/>
  <c r="CF93" i="3"/>
  <c r="CD93" i="3"/>
  <c r="CC93" i="3"/>
  <c r="CB93" i="3"/>
  <c r="CA93" i="3"/>
  <c r="BZ93" i="3"/>
  <c r="BY93" i="3"/>
  <c r="BX93" i="3"/>
  <c r="CM92" i="3"/>
  <c r="A92" i="3"/>
  <c r="CK92" i="3"/>
  <c r="CJ92" i="3"/>
  <c r="CI92" i="3"/>
  <c r="CH92" i="3"/>
  <c r="CF92" i="3"/>
  <c r="CD92" i="3"/>
  <c r="CC92" i="3"/>
  <c r="CB92" i="3"/>
  <c r="CA92" i="3"/>
  <c r="BZ92" i="3"/>
  <c r="BY92" i="3"/>
  <c r="BX92" i="3"/>
  <c r="CM91" i="3"/>
  <c r="A91" i="3"/>
  <c r="CK91" i="3"/>
  <c r="CJ91" i="3"/>
  <c r="CI91" i="3"/>
  <c r="CH91" i="3"/>
  <c r="CF91" i="3"/>
  <c r="CD91" i="3"/>
  <c r="CC91" i="3"/>
  <c r="CB91" i="3"/>
  <c r="CA91" i="3"/>
  <c r="BZ91" i="3"/>
  <c r="BY91" i="3"/>
  <c r="BX91" i="3"/>
  <c r="CM90" i="3"/>
  <c r="A90" i="3"/>
  <c r="CK90" i="3"/>
  <c r="CJ90" i="3"/>
  <c r="CI90" i="3"/>
  <c r="CH90" i="3"/>
  <c r="CF90" i="3"/>
  <c r="CD90" i="3"/>
  <c r="CC90" i="3"/>
  <c r="CB90" i="3"/>
  <c r="CA90" i="3"/>
  <c r="BZ90" i="3"/>
  <c r="BY90" i="3"/>
  <c r="BX90" i="3"/>
  <c r="CM89" i="3"/>
  <c r="A89" i="3"/>
  <c r="CK89" i="3"/>
  <c r="CJ89" i="3"/>
  <c r="CI89" i="3"/>
  <c r="CH89" i="3"/>
  <c r="CF89" i="3"/>
  <c r="CD89" i="3"/>
  <c r="CC89" i="3"/>
  <c r="CB89" i="3"/>
  <c r="CA89" i="3"/>
  <c r="BZ89" i="3"/>
  <c r="BY89" i="3"/>
  <c r="BX89" i="3"/>
  <c r="CM88" i="3"/>
  <c r="A88" i="3"/>
  <c r="CK88" i="3"/>
  <c r="CJ88" i="3"/>
  <c r="CI88" i="3"/>
  <c r="CH88" i="3"/>
  <c r="CF88" i="3"/>
  <c r="CD88" i="3"/>
  <c r="CC88" i="3"/>
  <c r="CB88" i="3"/>
  <c r="CA88" i="3"/>
  <c r="BZ88" i="3"/>
  <c r="BY88" i="3"/>
  <c r="BX88" i="3"/>
  <c r="CM87" i="3"/>
  <c r="A87" i="3"/>
  <c r="CK87" i="3"/>
  <c r="CJ87" i="3"/>
  <c r="CI87" i="3"/>
  <c r="CH87" i="3"/>
  <c r="CF87" i="3"/>
  <c r="CD87" i="3"/>
  <c r="CC87" i="3"/>
  <c r="CB87" i="3"/>
  <c r="CA87" i="3"/>
  <c r="BZ87" i="3"/>
  <c r="BY87" i="3"/>
  <c r="BX87" i="3"/>
  <c r="CM86" i="3"/>
  <c r="A86" i="3"/>
  <c r="CK86" i="3"/>
  <c r="CJ86" i="3"/>
  <c r="CI86" i="3"/>
  <c r="CH86" i="3"/>
  <c r="CF86" i="3"/>
  <c r="CD86" i="3"/>
  <c r="CC86" i="3"/>
  <c r="CB86" i="3"/>
  <c r="CA86" i="3"/>
  <c r="BZ86" i="3"/>
  <c r="BY86" i="3"/>
  <c r="BX86" i="3"/>
  <c r="CM85" i="3"/>
  <c r="A85" i="3"/>
  <c r="CK85" i="3"/>
  <c r="CJ85" i="3"/>
  <c r="CI85" i="3"/>
  <c r="CH85" i="3"/>
  <c r="CF85" i="3"/>
  <c r="CD85" i="3"/>
  <c r="CC85" i="3"/>
  <c r="CB85" i="3"/>
  <c r="CA85" i="3"/>
  <c r="BZ85" i="3"/>
  <c r="BY85" i="3"/>
  <c r="BX85" i="3"/>
  <c r="CM84" i="3"/>
  <c r="A84" i="3"/>
  <c r="CK84" i="3"/>
  <c r="CJ84" i="3"/>
  <c r="CI84" i="3"/>
  <c r="CH84" i="3"/>
  <c r="CF84" i="3"/>
  <c r="CD84" i="3"/>
  <c r="CC84" i="3"/>
  <c r="CB84" i="3"/>
  <c r="CA84" i="3"/>
  <c r="BZ84" i="3"/>
  <c r="BY84" i="3"/>
  <c r="BX84" i="3"/>
  <c r="CM83" i="3"/>
  <c r="A83" i="3"/>
  <c r="CK83" i="3"/>
  <c r="CJ83" i="3"/>
  <c r="CI83" i="3"/>
  <c r="CH83" i="3"/>
  <c r="CF83" i="3"/>
  <c r="CD83" i="3"/>
  <c r="CC83" i="3"/>
  <c r="CB83" i="3"/>
  <c r="CA83" i="3"/>
  <c r="BZ83" i="3"/>
  <c r="BY83" i="3"/>
  <c r="BX83" i="3"/>
  <c r="CM82" i="3"/>
  <c r="A82" i="3"/>
  <c r="CK82" i="3"/>
  <c r="CJ82" i="3"/>
  <c r="CI82" i="3"/>
  <c r="CH82" i="3"/>
  <c r="CF82" i="3"/>
  <c r="CD82" i="3"/>
  <c r="CC82" i="3"/>
  <c r="CB82" i="3"/>
  <c r="CA82" i="3"/>
  <c r="BZ82" i="3"/>
  <c r="BY82" i="3"/>
  <c r="BX82" i="3"/>
  <c r="CM81" i="3"/>
  <c r="A81" i="3"/>
  <c r="CK81" i="3"/>
  <c r="CJ81" i="3"/>
  <c r="CI81" i="3"/>
  <c r="CH81" i="3"/>
  <c r="CF81" i="3"/>
  <c r="CD81" i="3"/>
  <c r="CC81" i="3"/>
  <c r="CB81" i="3"/>
  <c r="CA81" i="3"/>
  <c r="BZ81" i="3"/>
  <c r="BY81" i="3"/>
  <c r="BX81" i="3"/>
  <c r="CM80" i="3"/>
  <c r="A80" i="3"/>
  <c r="CK80" i="3"/>
  <c r="CJ80" i="3"/>
  <c r="CI80" i="3"/>
  <c r="CH80" i="3"/>
  <c r="CF80" i="3"/>
  <c r="CD80" i="3"/>
  <c r="CC80" i="3"/>
  <c r="CB80" i="3"/>
  <c r="CA80" i="3"/>
  <c r="BZ80" i="3"/>
  <c r="BY80" i="3"/>
  <c r="BX80" i="3"/>
  <c r="CM79" i="3"/>
  <c r="A79" i="3"/>
  <c r="CK79" i="3"/>
  <c r="CJ79" i="3"/>
  <c r="CI79" i="3"/>
  <c r="CH79" i="3"/>
  <c r="CF79" i="3"/>
  <c r="CD79" i="3"/>
  <c r="CC79" i="3"/>
  <c r="CB79" i="3"/>
  <c r="CA79" i="3"/>
  <c r="BZ79" i="3"/>
  <c r="BY79" i="3"/>
  <c r="BX79" i="3"/>
  <c r="CM78" i="3"/>
  <c r="A78" i="3"/>
  <c r="CK78" i="3"/>
  <c r="CJ78" i="3"/>
  <c r="CI78" i="3"/>
  <c r="CH78" i="3"/>
  <c r="CF78" i="3"/>
  <c r="CD78" i="3"/>
  <c r="CC78" i="3"/>
  <c r="CB78" i="3"/>
  <c r="CA78" i="3"/>
  <c r="BZ78" i="3"/>
  <c r="BY78" i="3"/>
  <c r="BX78" i="3"/>
  <c r="CM77" i="3"/>
  <c r="A77" i="3"/>
  <c r="CK77" i="3"/>
  <c r="CJ77" i="3"/>
  <c r="CI77" i="3"/>
  <c r="CH77" i="3"/>
  <c r="CF77" i="3"/>
  <c r="CD77" i="3"/>
  <c r="CC77" i="3"/>
  <c r="CB77" i="3"/>
  <c r="CA77" i="3"/>
  <c r="BZ77" i="3"/>
  <c r="BY77" i="3"/>
  <c r="BX77" i="3"/>
  <c r="CM76" i="3"/>
  <c r="A76" i="3"/>
  <c r="CK76" i="3"/>
  <c r="CJ76" i="3"/>
  <c r="CI76" i="3"/>
  <c r="CH76" i="3"/>
  <c r="CF76" i="3"/>
  <c r="CD76" i="3"/>
  <c r="CC76" i="3"/>
  <c r="CB76" i="3"/>
  <c r="CA76" i="3"/>
  <c r="BZ76" i="3"/>
  <c r="BY76" i="3"/>
  <c r="BX76" i="3"/>
  <c r="CM75" i="3"/>
  <c r="A75" i="3"/>
  <c r="CK75" i="3"/>
  <c r="CJ75" i="3"/>
  <c r="CI75" i="3"/>
  <c r="CH75" i="3"/>
  <c r="CF75" i="3"/>
  <c r="CD75" i="3"/>
  <c r="CC75" i="3"/>
  <c r="CB75" i="3"/>
  <c r="CA75" i="3"/>
  <c r="BZ75" i="3"/>
  <c r="BY75" i="3"/>
  <c r="BX75" i="3"/>
  <c r="CM74" i="3"/>
  <c r="A74" i="3"/>
  <c r="CK74" i="3"/>
  <c r="CJ74" i="3"/>
  <c r="CI74" i="3"/>
  <c r="CH74" i="3"/>
  <c r="CF74" i="3"/>
  <c r="CD74" i="3"/>
  <c r="CC74" i="3"/>
  <c r="CB74" i="3"/>
  <c r="CA74" i="3"/>
  <c r="BZ74" i="3"/>
  <c r="BY74" i="3"/>
  <c r="BX74" i="3"/>
  <c r="CM73" i="3"/>
  <c r="A73" i="3"/>
  <c r="CK73" i="3"/>
  <c r="CJ73" i="3"/>
  <c r="CI73" i="3"/>
  <c r="CH73" i="3"/>
  <c r="CF73" i="3"/>
  <c r="CD73" i="3"/>
  <c r="CC73" i="3"/>
  <c r="CB73" i="3"/>
  <c r="CA73" i="3"/>
  <c r="BZ73" i="3"/>
  <c r="BY73" i="3"/>
  <c r="BX73" i="3"/>
  <c r="CM72" i="3"/>
  <c r="A72" i="3"/>
  <c r="CK72" i="3"/>
  <c r="CJ72" i="3"/>
  <c r="CI72" i="3"/>
  <c r="CH72" i="3"/>
  <c r="CF72" i="3"/>
  <c r="CD72" i="3"/>
  <c r="CC72" i="3"/>
  <c r="CB72" i="3"/>
  <c r="CA72" i="3"/>
  <c r="BZ72" i="3"/>
  <c r="BY72" i="3"/>
  <c r="BX72" i="3"/>
  <c r="CM71" i="3"/>
  <c r="A71" i="3"/>
  <c r="CK71" i="3"/>
  <c r="CJ71" i="3"/>
  <c r="CI71" i="3"/>
  <c r="CH71" i="3"/>
  <c r="CF71" i="3"/>
  <c r="CD71" i="3"/>
  <c r="CC71" i="3"/>
  <c r="CB71" i="3"/>
  <c r="CA71" i="3"/>
  <c r="BZ71" i="3"/>
  <c r="BY71" i="3"/>
  <c r="BX71" i="3"/>
  <c r="CM70" i="3"/>
  <c r="A70" i="3"/>
  <c r="CK70" i="3"/>
  <c r="CJ70" i="3"/>
  <c r="CI70" i="3"/>
  <c r="CH70" i="3"/>
  <c r="CF70" i="3"/>
  <c r="CD70" i="3"/>
  <c r="CC70" i="3"/>
  <c r="CB70" i="3"/>
  <c r="CA70" i="3"/>
  <c r="BZ70" i="3"/>
  <c r="BY70" i="3"/>
  <c r="BX70" i="3"/>
  <c r="CM69" i="3"/>
  <c r="A69" i="3"/>
  <c r="CK69" i="3"/>
  <c r="CJ69" i="3"/>
  <c r="CI69" i="3"/>
  <c r="CH69" i="3"/>
  <c r="CF69" i="3"/>
  <c r="CD69" i="3"/>
  <c r="CC69" i="3"/>
  <c r="CB69" i="3"/>
  <c r="CA69" i="3"/>
  <c r="BZ69" i="3"/>
  <c r="BY69" i="3"/>
  <c r="BX69" i="3"/>
  <c r="CM68" i="3"/>
  <c r="A68" i="3"/>
  <c r="CK68" i="3"/>
  <c r="CJ68" i="3"/>
  <c r="CI68" i="3"/>
  <c r="CH68" i="3"/>
  <c r="CF68" i="3"/>
  <c r="CD68" i="3"/>
  <c r="CC68" i="3"/>
  <c r="CB68" i="3"/>
  <c r="CA68" i="3"/>
  <c r="BZ68" i="3"/>
  <c r="BY68" i="3"/>
  <c r="BX68" i="3"/>
  <c r="CM67" i="3"/>
  <c r="A67" i="3"/>
  <c r="CK67" i="3"/>
  <c r="CJ67" i="3"/>
  <c r="CI67" i="3"/>
  <c r="CH67" i="3"/>
  <c r="CF67" i="3"/>
  <c r="CD67" i="3"/>
  <c r="CC67" i="3"/>
  <c r="CB67" i="3"/>
  <c r="CA67" i="3"/>
  <c r="BZ67" i="3"/>
  <c r="BY67" i="3"/>
  <c r="BX67" i="3"/>
  <c r="CM66" i="3"/>
  <c r="A66" i="3"/>
  <c r="CK66" i="3"/>
  <c r="CJ66" i="3"/>
  <c r="CI66" i="3"/>
  <c r="CH66" i="3"/>
  <c r="CF66" i="3"/>
  <c r="CD66" i="3"/>
  <c r="CC66" i="3"/>
  <c r="CB66" i="3"/>
  <c r="CA66" i="3"/>
  <c r="BZ66" i="3"/>
  <c r="BY66" i="3"/>
  <c r="BX66" i="3"/>
  <c r="CM65" i="3"/>
  <c r="A65" i="3"/>
  <c r="CK65" i="3"/>
  <c r="CJ65" i="3"/>
  <c r="CI65" i="3"/>
  <c r="CH65" i="3"/>
  <c r="CF65" i="3"/>
  <c r="CD65" i="3"/>
  <c r="CC65" i="3"/>
  <c r="CB65" i="3"/>
  <c r="CA65" i="3"/>
  <c r="BZ65" i="3"/>
  <c r="BY65" i="3"/>
  <c r="BX65" i="3"/>
  <c r="CM64" i="3"/>
  <c r="A64" i="3"/>
  <c r="CK64" i="3"/>
  <c r="CJ64" i="3"/>
  <c r="CI64" i="3"/>
  <c r="CH64" i="3"/>
  <c r="CF64" i="3"/>
  <c r="CD64" i="3"/>
  <c r="CC64" i="3"/>
  <c r="CB64" i="3"/>
  <c r="CA64" i="3"/>
  <c r="BZ64" i="3"/>
  <c r="BY64" i="3"/>
  <c r="BX64" i="3"/>
  <c r="CM63" i="3"/>
  <c r="A63" i="3"/>
  <c r="CK63" i="3"/>
  <c r="CJ63" i="3"/>
  <c r="CI63" i="3"/>
  <c r="CH63" i="3"/>
  <c r="CF63" i="3"/>
  <c r="CD63" i="3"/>
  <c r="CC63" i="3"/>
  <c r="CB63" i="3"/>
  <c r="CA63" i="3"/>
  <c r="BZ63" i="3"/>
  <c r="BY63" i="3"/>
  <c r="BX63" i="3"/>
  <c r="CM62" i="3"/>
  <c r="A62" i="3"/>
  <c r="CK62" i="3"/>
  <c r="CJ62" i="3"/>
  <c r="CI62" i="3"/>
  <c r="CH62" i="3"/>
  <c r="CF62" i="3"/>
  <c r="CD62" i="3"/>
  <c r="CC62" i="3"/>
  <c r="CB62" i="3"/>
  <c r="CA62" i="3"/>
  <c r="BZ62" i="3"/>
  <c r="BY62" i="3"/>
  <c r="BX62" i="3"/>
  <c r="CM61" i="3"/>
  <c r="A61" i="3"/>
  <c r="CK61" i="3"/>
  <c r="CJ61" i="3"/>
  <c r="CI61" i="3"/>
  <c r="CH61" i="3"/>
  <c r="CF61" i="3"/>
  <c r="CD61" i="3"/>
  <c r="CC61" i="3"/>
  <c r="CB61" i="3"/>
  <c r="CA61" i="3"/>
  <c r="BZ61" i="3"/>
  <c r="BY61" i="3"/>
  <c r="BX61" i="3"/>
  <c r="CM60" i="3"/>
  <c r="A60" i="3"/>
  <c r="CK60" i="3"/>
  <c r="CJ60" i="3"/>
  <c r="CI60" i="3"/>
  <c r="CH60" i="3"/>
  <c r="CF60" i="3"/>
  <c r="CD60" i="3"/>
  <c r="CC60" i="3"/>
  <c r="CB60" i="3"/>
  <c r="CA60" i="3"/>
  <c r="BZ60" i="3"/>
  <c r="BY60" i="3"/>
  <c r="BX60" i="3"/>
  <c r="CM59" i="3"/>
  <c r="A59" i="3"/>
  <c r="CK59" i="3"/>
  <c r="CJ59" i="3"/>
  <c r="CI59" i="3"/>
  <c r="CH59" i="3"/>
  <c r="CF59" i="3"/>
  <c r="CD59" i="3"/>
  <c r="CC59" i="3"/>
  <c r="CB59" i="3"/>
  <c r="CA59" i="3"/>
  <c r="BZ59" i="3"/>
  <c r="BY59" i="3"/>
  <c r="BX59" i="3"/>
  <c r="CM58" i="3"/>
  <c r="A58" i="3"/>
  <c r="CK58" i="3"/>
  <c r="CJ58" i="3"/>
  <c r="CI58" i="3"/>
  <c r="CH58" i="3"/>
  <c r="CF58" i="3"/>
  <c r="CD58" i="3"/>
  <c r="CC58" i="3"/>
  <c r="CB58" i="3"/>
  <c r="CA58" i="3"/>
  <c r="BZ58" i="3"/>
  <c r="BY58" i="3"/>
  <c r="BX58" i="3"/>
  <c r="CM57" i="3"/>
  <c r="A57" i="3"/>
  <c r="CK57" i="3"/>
  <c r="CJ57" i="3"/>
  <c r="CI57" i="3"/>
  <c r="CH57" i="3"/>
  <c r="CF57" i="3"/>
  <c r="CD57" i="3"/>
  <c r="CC57" i="3"/>
  <c r="CB57" i="3"/>
  <c r="CA57" i="3"/>
  <c r="BZ57" i="3"/>
  <c r="BY57" i="3"/>
  <c r="BX57" i="3"/>
  <c r="CM56" i="3"/>
  <c r="A56" i="3"/>
  <c r="CK56" i="3"/>
  <c r="CJ56" i="3"/>
  <c r="CI56" i="3"/>
  <c r="CH56" i="3"/>
  <c r="CF56" i="3"/>
  <c r="CD56" i="3"/>
  <c r="CC56" i="3"/>
  <c r="CB56" i="3"/>
  <c r="CA56" i="3"/>
  <c r="BZ56" i="3"/>
  <c r="BY56" i="3"/>
  <c r="BX56" i="3"/>
  <c r="CM55" i="3"/>
  <c r="A55" i="3"/>
  <c r="CK55" i="3"/>
  <c r="CJ55" i="3"/>
  <c r="CI55" i="3"/>
  <c r="CH55" i="3"/>
  <c r="CF55" i="3"/>
  <c r="CD55" i="3"/>
  <c r="CC55" i="3"/>
  <c r="CB55" i="3"/>
  <c r="CA55" i="3"/>
  <c r="BZ55" i="3"/>
  <c r="BY55" i="3"/>
  <c r="BX55" i="3"/>
  <c r="CM54" i="3"/>
  <c r="A54" i="3"/>
  <c r="CK54" i="3"/>
  <c r="CJ54" i="3"/>
  <c r="CI54" i="3"/>
  <c r="CH54" i="3"/>
  <c r="CF54" i="3"/>
  <c r="CD54" i="3"/>
  <c r="CC54" i="3"/>
  <c r="CB54" i="3"/>
  <c r="CA54" i="3"/>
  <c r="BZ54" i="3"/>
  <c r="BY54" i="3"/>
  <c r="BX54" i="3"/>
  <c r="CM53" i="3"/>
  <c r="A53" i="3"/>
  <c r="CK53" i="3"/>
  <c r="CJ53" i="3"/>
  <c r="CI53" i="3"/>
  <c r="CH53" i="3"/>
  <c r="CF53" i="3"/>
  <c r="CD53" i="3"/>
  <c r="CC53" i="3"/>
  <c r="CB53" i="3"/>
  <c r="CA53" i="3"/>
  <c r="BZ53" i="3"/>
  <c r="BY53" i="3"/>
  <c r="BX53" i="3"/>
  <c r="CM52" i="3"/>
  <c r="A52" i="3"/>
  <c r="CK52" i="3"/>
  <c r="CJ52" i="3"/>
  <c r="CI52" i="3"/>
  <c r="CH52" i="3"/>
  <c r="CF52" i="3"/>
  <c r="CD52" i="3"/>
  <c r="CC52" i="3"/>
  <c r="CB52" i="3"/>
  <c r="CA52" i="3"/>
  <c r="BZ52" i="3"/>
  <c r="BY52" i="3"/>
  <c r="BX52" i="3"/>
  <c r="CM51" i="3"/>
  <c r="A51" i="3"/>
  <c r="CK51" i="3"/>
  <c r="CJ51" i="3"/>
  <c r="CI51" i="3"/>
  <c r="CH51" i="3"/>
  <c r="CF51" i="3"/>
  <c r="CD51" i="3"/>
  <c r="CC51" i="3"/>
  <c r="CB51" i="3"/>
  <c r="CA51" i="3"/>
  <c r="BZ51" i="3"/>
  <c r="BY51" i="3"/>
  <c r="BX51" i="3"/>
  <c r="CM50" i="3"/>
  <c r="A50" i="3"/>
  <c r="CK50" i="3"/>
  <c r="CJ50" i="3"/>
  <c r="CI50" i="3"/>
  <c r="CH50" i="3"/>
  <c r="CF50" i="3"/>
  <c r="CD50" i="3"/>
  <c r="CC50" i="3"/>
  <c r="CB50" i="3"/>
  <c r="CA50" i="3"/>
  <c r="BZ50" i="3"/>
  <c r="BY50" i="3"/>
  <c r="BX50" i="3"/>
  <c r="CM49" i="3"/>
  <c r="A49" i="3"/>
  <c r="CK49" i="3"/>
  <c r="CJ49" i="3"/>
  <c r="CI49" i="3"/>
  <c r="CH49" i="3"/>
  <c r="CF49" i="3"/>
  <c r="CD49" i="3"/>
  <c r="CC49" i="3"/>
  <c r="CB49" i="3"/>
  <c r="CA49" i="3"/>
  <c r="BZ49" i="3"/>
  <c r="BY49" i="3"/>
  <c r="BX49" i="3"/>
  <c r="CM48" i="3"/>
  <c r="A48" i="3"/>
  <c r="CK48" i="3"/>
  <c r="CJ48" i="3"/>
  <c r="CI48" i="3"/>
  <c r="CH48" i="3"/>
  <c r="CF48" i="3"/>
  <c r="CD48" i="3"/>
  <c r="CC48" i="3"/>
  <c r="CB48" i="3"/>
  <c r="CA48" i="3"/>
  <c r="BZ48" i="3"/>
  <c r="BY48" i="3"/>
  <c r="BX48" i="3"/>
  <c r="CM47" i="3"/>
  <c r="A47" i="3"/>
  <c r="CK47" i="3"/>
  <c r="CJ47" i="3"/>
  <c r="CI47" i="3"/>
  <c r="CH47" i="3"/>
  <c r="CF47" i="3"/>
  <c r="CD47" i="3"/>
  <c r="CC47" i="3"/>
  <c r="CB47" i="3"/>
  <c r="CA47" i="3"/>
  <c r="BZ47" i="3"/>
  <c r="BY47" i="3"/>
  <c r="BX47" i="3"/>
  <c r="CM46" i="3"/>
  <c r="A46" i="3"/>
  <c r="CK46" i="3"/>
  <c r="CJ46" i="3"/>
  <c r="CI46" i="3"/>
  <c r="CH46" i="3"/>
  <c r="CF46" i="3"/>
  <c r="CD46" i="3"/>
  <c r="CC46" i="3"/>
  <c r="CB46" i="3"/>
  <c r="CA46" i="3"/>
  <c r="BZ46" i="3"/>
  <c r="BY46" i="3"/>
  <c r="BX46" i="3"/>
  <c r="CM45" i="3"/>
  <c r="A45" i="3"/>
  <c r="CK45" i="3"/>
  <c r="CJ45" i="3"/>
  <c r="CI45" i="3"/>
  <c r="CH45" i="3"/>
  <c r="CF45" i="3"/>
  <c r="CD45" i="3"/>
  <c r="CC45" i="3"/>
  <c r="CB45" i="3"/>
  <c r="CA45" i="3"/>
  <c r="BZ45" i="3"/>
  <c r="BY45" i="3"/>
  <c r="BX45" i="3"/>
  <c r="CM44" i="3"/>
  <c r="A44" i="3"/>
  <c r="CK44" i="3"/>
  <c r="CJ44" i="3"/>
  <c r="CI44" i="3"/>
  <c r="CH44" i="3"/>
  <c r="CF44" i="3"/>
  <c r="CD44" i="3"/>
  <c r="CC44" i="3"/>
  <c r="CB44" i="3"/>
  <c r="CA44" i="3"/>
  <c r="BZ44" i="3"/>
  <c r="BY44" i="3"/>
  <c r="BX44" i="3"/>
  <c r="CM43" i="3"/>
  <c r="A43" i="3"/>
  <c r="CK43" i="3"/>
  <c r="CJ43" i="3"/>
  <c r="CI43" i="3"/>
  <c r="CH43" i="3"/>
  <c r="CF43" i="3"/>
  <c r="CD43" i="3"/>
  <c r="CC43" i="3"/>
  <c r="CB43" i="3"/>
  <c r="CA43" i="3"/>
  <c r="BZ43" i="3"/>
  <c r="BY43" i="3"/>
  <c r="BX43" i="3"/>
  <c r="CM42" i="3"/>
  <c r="A42" i="3"/>
  <c r="CK42" i="3"/>
  <c r="CJ42" i="3"/>
  <c r="CI42" i="3"/>
  <c r="CH42" i="3"/>
  <c r="CF42" i="3"/>
  <c r="CD42" i="3"/>
  <c r="CC42" i="3"/>
  <c r="CB42" i="3"/>
  <c r="CA42" i="3"/>
  <c r="BZ42" i="3"/>
  <c r="BY42" i="3"/>
  <c r="BX42" i="3"/>
  <c r="CM41" i="3"/>
  <c r="A41" i="3"/>
  <c r="CK41" i="3"/>
  <c r="CJ41" i="3"/>
  <c r="CI41" i="3"/>
  <c r="CH41" i="3"/>
  <c r="CF41" i="3"/>
  <c r="CD41" i="3"/>
  <c r="CC41" i="3"/>
  <c r="CB41" i="3"/>
  <c r="CA41" i="3"/>
  <c r="BZ41" i="3"/>
  <c r="BY41" i="3"/>
  <c r="BX41" i="3"/>
  <c r="CM40" i="3"/>
  <c r="A40" i="3"/>
  <c r="CK40" i="3"/>
  <c r="CJ40" i="3"/>
  <c r="CI40" i="3"/>
  <c r="CH40" i="3"/>
  <c r="CF40" i="3"/>
  <c r="CD40" i="3"/>
  <c r="CC40" i="3"/>
  <c r="CB40" i="3"/>
  <c r="CA40" i="3"/>
  <c r="BZ40" i="3"/>
  <c r="BY40" i="3"/>
  <c r="BX40" i="3"/>
  <c r="CM39" i="3"/>
  <c r="A39" i="3"/>
  <c r="CK39" i="3"/>
  <c r="CJ39" i="3"/>
  <c r="CI39" i="3"/>
  <c r="CH39" i="3"/>
  <c r="CF39" i="3"/>
  <c r="CD39" i="3"/>
  <c r="CC39" i="3"/>
  <c r="CB39" i="3"/>
  <c r="CA39" i="3"/>
  <c r="BZ39" i="3"/>
  <c r="BY39" i="3"/>
  <c r="BX39" i="3"/>
  <c r="CM38" i="3"/>
  <c r="A38" i="3"/>
  <c r="CK38" i="3"/>
  <c r="CJ38" i="3"/>
  <c r="CI38" i="3"/>
  <c r="CH38" i="3"/>
  <c r="CF38" i="3"/>
  <c r="CD38" i="3"/>
  <c r="CC38" i="3"/>
  <c r="CB38" i="3"/>
  <c r="CA38" i="3"/>
  <c r="BZ38" i="3"/>
  <c r="BY38" i="3"/>
  <c r="BX38" i="3"/>
  <c r="CM37" i="3"/>
  <c r="A37" i="3"/>
  <c r="CK37" i="3"/>
  <c r="CJ37" i="3"/>
  <c r="CI37" i="3"/>
  <c r="CH37" i="3"/>
  <c r="CF37" i="3"/>
  <c r="CD37" i="3"/>
  <c r="CC37" i="3"/>
  <c r="CB37" i="3"/>
  <c r="CA37" i="3"/>
  <c r="BZ37" i="3"/>
  <c r="BY37" i="3"/>
  <c r="BX37" i="3"/>
  <c r="CM36" i="3"/>
  <c r="A36" i="3"/>
  <c r="CK36" i="3"/>
  <c r="CJ36" i="3"/>
  <c r="CI36" i="3"/>
  <c r="CH36" i="3"/>
  <c r="CF36" i="3"/>
  <c r="CD36" i="3"/>
  <c r="CC36" i="3"/>
  <c r="CB36" i="3"/>
  <c r="CA36" i="3"/>
  <c r="BZ36" i="3"/>
  <c r="BY36" i="3"/>
  <c r="BX36" i="3"/>
  <c r="CM35" i="3"/>
  <c r="A35" i="3"/>
  <c r="CK35" i="3"/>
  <c r="CJ35" i="3"/>
  <c r="CI35" i="3"/>
  <c r="CH35" i="3"/>
  <c r="CF35" i="3"/>
  <c r="CD35" i="3"/>
  <c r="CC35" i="3"/>
  <c r="CB35" i="3"/>
  <c r="CA35" i="3"/>
  <c r="BZ35" i="3"/>
  <c r="BY35" i="3"/>
  <c r="BX35" i="3"/>
  <c r="CM34" i="3"/>
  <c r="A34" i="3"/>
  <c r="CK34" i="3"/>
  <c r="CJ34" i="3"/>
  <c r="CI34" i="3"/>
  <c r="CH34" i="3"/>
  <c r="CF34" i="3"/>
  <c r="CD34" i="3"/>
  <c r="CC34" i="3"/>
  <c r="CB34" i="3"/>
  <c r="CA34" i="3"/>
  <c r="BZ34" i="3"/>
  <c r="BY34" i="3"/>
  <c r="BX34" i="3"/>
  <c r="CM33" i="3"/>
  <c r="A33" i="3"/>
  <c r="CK33" i="3"/>
  <c r="CJ33" i="3"/>
  <c r="CI33" i="3"/>
  <c r="CH33" i="3"/>
  <c r="CF33" i="3"/>
  <c r="CD33" i="3"/>
  <c r="CC33" i="3"/>
  <c r="CB33" i="3"/>
  <c r="CA33" i="3"/>
  <c r="BZ33" i="3"/>
  <c r="BY33" i="3"/>
  <c r="BX33" i="3"/>
  <c r="CM32" i="3"/>
  <c r="A32" i="3"/>
  <c r="CK32" i="3"/>
  <c r="CJ32" i="3"/>
  <c r="CI32" i="3"/>
  <c r="CH32" i="3"/>
  <c r="CF32" i="3"/>
  <c r="CD32" i="3"/>
  <c r="CC32" i="3"/>
  <c r="CB32" i="3"/>
  <c r="CA32" i="3"/>
  <c r="BZ32" i="3"/>
  <c r="BY32" i="3"/>
  <c r="BX32" i="3"/>
  <c r="CM31" i="3"/>
  <c r="A31" i="3"/>
  <c r="CK31" i="3"/>
  <c r="CJ31" i="3"/>
  <c r="CI31" i="3"/>
  <c r="CH31" i="3"/>
  <c r="CF31" i="3"/>
  <c r="CD31" i="3"/>
  <c r="CC31" i="3"/>
  <c r="CB31" i="3"/>
  <c r="CA31" i="3"/>
  <c r="BZ31" i="3"/>
  <c r="BY31" i="3"/>
  <c r="BX31" i="3"/>
  <c r="CM30" i="3"/>
  <c r="A30" i="3"/>
  <c r="CK30" i="3"/>
  <c r="CJ30" i="3"/>
  <c r="CI30" i="3"/>
  <c r="CH30" i="3"/>
  <c r="CF30" i="3"/>
  <c r="CD30" i="3"/>
  <c r="CC30" i="3"/>
  <c r="CB30" i="3"/>
  <c r="CA30" i="3"/>
  <c r="BZ30" i="3"/>
  <c r="BY30" i="3"/>
  <c r="BX30" i="3"/>
  <c r="CM29" i="3"/>
  <c r="A29" i="3"/>
  <c r="CK29" i="3"/>
  <c r="CJ29" i="3"/>
  <c r="CI29" i="3"/>
  <c r="CH29" i="3"/>
  <c r="CF29" i="3"/>
  <c r="CD29" i="3"/>
  <c r="CC29" i="3"/>
  <c r="CB29" i="3"/>
  <c r="CA29" i="3"/>
  <c r="BZ29" i="3"/>
  <c r="BY29" i="3"/>
  <c r="BX29" i="3"/>
  <c r="CM28" i="3"/>
  <c r="A28" i="3"/>
  <c r="CK28" i="3"/>
  <c r="CJ28" i="3"/>
  <c r="CI28" i="3"/>
  <c r="CH28" i="3"/>
  <c r="CF28" i="3"/>
  <c r="CD28" i="3"/>
  <c r="CC28" i="3"/>
  <c r="CB28" i="3"/>
  <c r="CA28" i="3"/>
  <c r="BZ28" i="3"/>
  <c r="BY28" i="3"/>
  <c r="BX28" i="3"/>
  <c r="CM27" i="3"/>
  <c r="A27" i="3"/>
  <c r="CK27" i="3"/>
  <c r="CJ27" i="3"/>
  <c r="CI27" i="3"/>
  <c r="CH27" i="3"/>
  <c r="CF27" i="3"/>
  <c r="CD27" i="3"/>
  <c r="CC27" i="3"/>
  <c r="CB27" i="3"/>
  <c r="CA27" i="3"/>
  <c r="BZ27" i="3"/>
  <c r="BY27" i="3"/>
  <c r="BX27" i="3"/>
  <c r="CM26" i="3"/>
  <c r="A26" i="3"/>
  <c r="CK26" i="3"/>
  <c r="CJ26" i="3"/>
  <c r="CI26" i="3"/>
  <c r="CH26" i="3"/>
  <c r="CF26" i="3"/>
  <c r="CD26" i="3"/>
  <c r="CC26" i="3"/>
  <c r="CB26" i="3"/>
  <c r="CA26" i="3"/>
  <c r="BZ26" i="3"/>
  <c r="BY26" i="3"/>
  <c r="BX26" i="3"/>
  <c r="CM25" i="3"/>
  <c r="A25" i="3"/>
  <c r="CK25" i="3"/>
  <c r="CJ25" i="3"/>
  <c r="CI25" i="3"/>
  <c r="CH25" i="3"/>
  <c r="CF25" i="3"/>
  <c r="CD25" i="3"/>
  <c r="CC25" i="3"/>
  <c r="CB25" i="3"/>
  <c r="CA25" i="3"/>
  <c r="BZ25" i="3"/>
  <c r="BY25" i="3"/>
  <c r="BX25" i="3"/>
  <c r="CM24" i="3"/>
  <c r="A24" i="3"/>
  <c r="CK24" i="3"/>
  <c r="CJ24" i="3"/>
  <c r="CI24" i="3"/>
  <c r="CH24" i="3"/>
  <c r="CF24" i="3"/>
  <c r="CD24" i="3"/>
  <c r="CC24" i="3"/>
  <c r="CB24" i="3"/>
  <c r="CA24" i="3"/>
  <c r="BZ24" i="3"/>
  <c r="BY24" i="3"/>
  <c r="BX24" i="3"/>
  <c r="CM23" i="3"/>
  <c r="A23" i="3"/>
  <c r="CK23" i="3"/>
  <c r="CJ23" i="3"/>
  <c r="CI23" i="3"/>
  <c r="CH23" i="3"/>
  <c r="CF23" i="3"/>
  <c r="CD23" i="3"/>
  <c r="CC23" i="3"/>
  <c r="CB23" i="3"/>
  <c r="CA23" i="3"/>
  <c r="BZ23" i="3"/>
  <c r="BY23" i="3"/>
  <c r="BX23" i="3"/>
  <c r="CM22" i="3"/>
  <c r="A22" i="3"/>
  <c r="CK22" i="3"/>
  <c r="CJ22" i="3"/>
  <c r="CI22" i="3"/>
  <c r="CH22" i="3"/>
  <c r="CF22" i="3"/>
  <c r="CD22" i="3"/>
  <c r="CC22" i="3"/>
  <c r="CB22" i="3"/>
  <c r="CA22" i="3"/>
  <c r="BZ22" i="3"/>
  <c r="BY22" i="3"/>
  <c r="BX22" i="3"/>
  <c r="A21" i="3"/>
  <c r="CK21" i="3"/>
  <c r="CJ21" i="3"/>
  <c r="CI21" i="3"/>
  <c r="CH21" i="3"/>
  <c r="CF21" i="3"/>
  <c r="CD21" i="3"/>
  <c r="CC21" i="3"/>
  <c r="CB21" i="3"/>
  <c r="CA21" i="3"/>
  <c r="BZ21" i="3"/>
  <c r="BY21" i="3"/>
  <c r="BX21" i="3"/>
  <c r="CM20" i="3"/>
  <c r="A20" i="3"/>
  <c r="CK20" i="3"/>
  <c r="CJ20" i="3"/>
  <c r="CI20" i="3"/>
  <c r="CH20" i="3"/>
  <c r="CF20" i="3"/>
  <c r="CD20" i="3"/>
  <c r="CC20" i="3"/>
  <c r="CB20" i="3"/>
  <c r="CA20" i="3"/>
  <c r="BZ20" i="3"/>
  <c r="BY20" i="3"/>
  <c r="BX20" i="3"/>
  <c r="CM19" i="3"/>
  <c r="A19" i="3"/>
  <c r="CK19" i="3"/>
  <c r="CJ19" i="3"/>
  <c r="CI19" i="3"/>
  <c r="CH19" i="3"/>
  <c r="CF19" i="3"/>
  <c r="CD19" i="3"/>
  <c r="CC19" i="3"/>
  <c r="CB19" i="3"/>
  <c r="CA19" i="3"/>
  <c r="BZ19" i="3"/>
  <c r="BY19" i="3"/>
  <c r="BX19" i="3"/>
  <c r="CM18" i="3"/>
  <c r="A18" i="3"/>
  <c r="CK18" i="3"/>
  <c r="CJ18" i="3"/>
  <c r="CI18" i="3"/>
  <c r="CH18" i="3"/>
  <c r="CF18" i="3"/>
  <c r="CD18" i="3"/>
  <c r="CC18" i="3"/>
  <c r="CB18" i="3"/>
  <c r="CA18" i="3"/>
  <c r="BZ18" i="3"/>
  <c r="BY18" i="3"/>
  <c r="BX18" i="3"/>
  <c r="CM17" i="3"/>
  <c r="A17" i="3"/>
  <c r="CK17" i="3"/>
  <c r="CJ17" i="3"/>
  <c r="CI17" i="3"/>
  <c r="CH17" i="3"/>
  <c r="CF17" i="3"/>
  <c r="CD17" i="3"/>
  <c r="CC17" i="3"/>
  <c r="CB17" i="3"/>
  <c r="CA17" i="3"/>
  <c r="BZ17" i="3"/>
  <c r="BY17" i="3"/>
  <c r="BX17" i="3"/>
  <c r="CM16" i="3"/>
  <c r="A16" i="3"/>
  <c r="CK16" i="3"/>
  <c r="CJ16" i="3"/>
  <c r="CI16" i="3"/>
  <c r="CH16" i="3"/>
  <c r="CF16" i="3"/>
  <c r="CD16" i="3"/>
  <c r="CC16" i="3"/>
  <c r="CB16" i="3"/>
  <c r="CA16" i="3"/>
  <c r="BZ16" i="3"/>
  <c r="BY16" i="3"/>
  <c r="BX16" i="3"/>
  <c r="CM15" i="3"/>
  <c r="A15" i="3"/>
  <c r="CK15" i="3"/>
  <c r="CJ15" i="3"/>
  <c r="CI15" i="3"/>
  <c r="CH15" i="3"/>
  <c r="CF15" i="3"/>
  <c r="CD15" i="3"/>
  <c r="CC15" i="3"/>
  <c r="CB15" i="3"/>
  <c r="CA15" i="3"/>
  <c r="BZ15" i="3"/>
  <c r="BY15" i="3"/>
  <c r="BX15" i="3"/>
  <c r="CM13" i="3"/>
  <c r="CK13" i="3"/>
  <c r="CJ13" i="3"/>
  <c r="CI13" i="3"/>
  <c r="CH13" i="3"/>
  <c r="CF13" i="3"/>
  <c r="CD13" i="3"/>
  <c r="CC13" i="3"/>
  <c r="CB13" i="3"/>
  <c r="CA13" i="3"/>
  <c r="BZ13" i="3"/>
  <c r="BY13" i="3"/>
  <c r="BX13" i="3"/>
  <c r="F21" i="2" l="1"/>
  <c r="F17" i="2"/>
  <c r="F18" i="2"/>
  <c r="E20" i="2"/>
  <c r="B14" i="2"/>
  <c r="F20" i="2"/>
  <c r="D21" i="2"/>
  <c r="B17" i="2"/>
  <c r="B12" i="2"/>
  <c r="B13" i="2"/>
  <c r="B18" i="2"/>
  <c r="B19" i="2"/>
  <c r="D17" i="2"/>
  <c r="B20" i="2"/>
  <c r="B15" i="2"/>
  <c r="B16" i="2"/>
  <c r="D14" i="2"/>
  <c r="F13" i="2"/>
  <c r="G13" i="2" s="1"/>
  <c r="B21" i="2"/>
  <c r="C21" i="2" s="1"/>
  <c r="F16" i="2"/>
  <c r="D20" i="2"/>
  <c r="F12" i="2"/>
  <c r="E14" i="2"/>
  <c r="F19" i="2"/>
  <c r="G19" i="2" s="1"/>
  <c r="F14" i="2"/>
  <c r="G14" i="2" s="1"/>
  <c r="F15" i="2"/>
  <c r="E17" i="2"/>
  <c r="X34" i="2"/>
  <c r="X38" i="2"/>
  <c r="X37" i="2"/>
  <c r="X31" i="2"/>
  <c r="X14" i="2"/>
  <c r="X17" i="2"/>
  <c r="X18" i="2"/>
  <c r="X11" i="2"/>
  <c r="CQ16" i="3"/>
  <c r="CS16" i="3"/>
  <c r="CU16" i="3"/>
  <c r="CR16" i="3"/>
  <c r="CV16" i="3"/>
  <c r="CT16" i="3"/>
  <c r="CP16" i="3"/>
  <c r="CN16" i="3"/>
  <c r="CO16" i="3"/>
  <c r="CP19" i="3"/>
  <c r="CR19" i="3"/>
  <c r="CT19" i="3"/>
  <c r="CV19" i="3"/>
  <c r="CQ19" i="3"/>
  <c r="CU19" i="3"/>
  <c r="CS19" i="3"/>
  <c r="CO19" i="3"/>
  <c r="CN19" i="3"/>
  <c r="CP21" i="3"/>
  <c r="CR21" i="3"/>
  <c r="CT21" i="3"/>
  <c r="CV21" i="3"/>
  <c r="CS21" i="3"/>
  <c r="CQ21" i="3"/>
  <c r="CO21" i="3"/>
  <c r="CU21" i="3"/>
  <c r="CN21" i="3"/>
  <c r="CP23" i="3"/>
  <c r="CQ23" i="3"/>
  <c r="CS23" i="3"/>
  <c r="CU23" i="3"/>
  <c r="CR23" i="3"/>
  <c r="CV23" i="3"/>
  <c r="CT23" i="3"/>
  <c r="CO23" i="3"/>
  <c r="CN23" i="3"/>
  <c r="CQ25" i="3"/>
  <c r="CS25" i="3"/>
  <c r="CU25" i="3"/>
  <c r="CP25" i="3"/>
  <c r="CT25" i="3"/>
  <c r="CR25" i="3"/>
  <c r="CV25" i="3"/>
  <c r="CO25" i="3"/>
  <c r="CN25" i="3"/>
  <c r="CQ27" i="3"/>
  <c r="CS27" i="3"/>
  <c r="CU27" i="3"/>
  <c r="CR27" i="3"/>
  <c r="CV27" i="3"/>
  <c r="CT27" i="3"/>
  <c r="CO27" i="3"/>
  <c r="CP27" i="3"/>
  <c r="CN27" i="3"/>
  <c r="CQ29" i="3"/>
  <c r="CS29" i="3"/>
  <c r="CU29" i="3"/>
  <c r="CP29" i="3"/>
  <c r="CT29" i="3"/>
  <c r="CV29" i="3"/>
  <c r="CO29" i="3"/>
  <c r="CN29" i="3"/>
  <c r="CR29" i="3"/>
  <c r="CQ31" i="3"/>
  <c r="CS31" i="3"/>
  <c r="CU31" i="3"/>
  <c r="CR31" i="3"/>
  <c r="CV31" i="3"/>
  <c r="CP31" i="3"/>
  <c r="CO31" i="3"/>
  <c r="CT31" i="3"/>
  <c r="CN31" i="3"/>
  <c r="CQ33" i="3"/>
  <c r="CS33" i="3"/>
  <c r="CU33" i="3"/>
  <c r="CP33" i="3"/>
  <c r="CT33" i="3"/>
  <c r="CR33" i="3"/>
  <c r="CO33" i="3"/>
  <c r="CN33" i="3"/>
  <c r="CV33" i="3"/>
  <c r="CQ35" i="3"/>
  <c r="CS35" i="3"/>
  <c r="CU35" i="3"/>
  <c r="CR35" i="3"/>
  <c r="CV35" i="3"/>
  <c r="CT35" i="3"/>
  <c r="CP35" i="3"/>
  <c r="CO35" i="3"/>
  <c r="CN35" i="3"/>
  <c r="CQ37" i="3"/>
  <c r="CS37" i="3"/>
  <c r="CU37" i="3"/>
  <c r="CP37" i="3"/>
  <c r="CT37" i="3"/>
  <c r="CV37" i="3"/>
  <c r="CR37" i="3"/>
  <c r="CO37" i="3"/>
  <c r="CN37" i="3"/>
  <c r="CP38" i="3"/>
  <c r="CR38" i="3"/>
  <c r="CT38" i="3"/>
  <c r="CV38" i="3"/>
  <c r="CQ38" i="3"/>
  <c r="CU38" i="3"/>
  <c r="CN38" i="3"/>
  <c r="CO38" i="3"/>
  <c r="CS38" i="3"/>
  <c r="CP40" i="3"/>
  <c r="CR40" i="3"/>
  <c r="CT40" i="3"/>
  <c r="CV40" i="3"/>
  <c r="CS40" i="3"/>
  <c r="CQ40" i="3"/>
  <c r="CN40" i="3"/>
  <c r="CU40" i="3"/>
  <c r="CO40" i="3"/>
  <c r="CP42" i="3"/>
  <c r="CR42" i="3"/>
  <c r="CT42" i="3"/>
  <c r="CV42" i="3"/>
  <c r="CQ42" i="3"/>
  <c r="CU42" i="3"/>
  <c r="CS42" i="3"/>
  <c r="CN42" i="3"/>
  <c r="CO42" i="3"/>
  <c r="CP44" i="3"/>
  <c r="CR44" i="3"/>
  <c r="CT44" i="3"/>
  <c r="CV44" i="3"/>
  <c r="CS44" i="3"/>
  <c r="CU44" i="3"/>
  <c r="CQ44" i="3"/>
  <c r="CN44" i="3"/>
  <c r="CO44" i="3"/>
  <c r="CP46" i="3"/>
  <c r="CR46" i="3"/>
  <c r="CT46" i="3"/>
  <c r="CV46" i="3"/>
  <c r="CQ46" i="3"/>
  <c r="CU46" i="3"/>
  <c r="CS46" i="3"/>
  <c r="CN46" i="3"/>
  <c r="CO46" i="3"/>
  <c r="CP48" i="3"/>
  <c r="CR48" i="3"/>
  <c r="CT48" i="3"/>
  <c r="CV48" i="3"/>
  <c r="CS48" i="3"/>
  <c r="CQ48" i="3"/>
  <c r="CU48" i="3"/>
  <c r="CN48" i="3"/>
  <c r="CO48" i="3"/>
  <c r="CP50" i="3"/>
  <c r="CR50" i="3"/>
  <c r="CT50" i="3"/>
  <c r="CV50" i="3"/>
  <c r="CQ50" i="3"/>
  <c r="CU50" i="3"/>
  <c r="CS50" i="3"/>
  <c r="CN50" i="3"/>
  <c r="CO50" i="3"/>
  <c r="CP52" i="3"/>
  <c r="CR52" i="3"/>
  <c r="CT52" i="3"/>
  <c r="CV52" i="3"/>
  <c r="CS52" i="3"/>
  <c r="CU52" i="3"/>
  <c r="CN52" i="3"/>
  <c r="CQ52" i="3"/>
  <c r="CO52" i="3"/>
  <c r="CP54" i="3"/>
  <c r="CR54" i="3"/>
  <c r="CT54" i="3"/>
  <c r="CV54" i="3"/>
  <c r="CQ54" i="3"/>
  <c r="CU54" i="3"/>
  <c r="CN54" i="3"/>
  <c r="CS54" i="3"/>
  <c r="CO54" i="3"/>
  <c r="CP56" i="3"/>
  <c r="CR56" i="3"/>
  <c r="CT56" i="3"/>
  <c r="CV56" i="3"/>
  <c r="CS56" i="3"/>
  <c r="CQ56" i="3"/>
  <c r="CN56" i="3"/>
  <c r="CU56" i="3"/>
  <c r="CO56" i="3"/>
  <c r="CP58" i="3"/>
  <c r="CR58" i="3"/>
  <c r="CT58" i="3"/>
  <c r="CV58" i="3"/>
  <c r="CQ58" i="3"/>
  <c r="CU58" i="3"/>
  <c r="CS58" i="3"/>
  <c r="CN58" i="3"/>
  <c r="CO58" i="3"/>
  <c r="CQ59" i="3"/>
  <c r="CS59" i="3"/>
  <c r="CR59" i="3"/>
  <c r="CU59" i="3"/>
  <c r="CT59" i="3"/>
  <c r="CV59" i="3"/>
  <c r="CO59" i="3"/>
  <c r="CP59" i="3"/>
  <c r="CN59" i="3"/>
  <c r="CP66" i="3"/>
  <c r="CR66" i="3"/>
  <c r="CT66" i="3"/>
  <c r="CV66" i="3"/>
  <c r="CS66" i="3"/>
  <c r="CU66" i="3"/>
  <c r="CN66" i="3"/>
  <c r="CQ66" i="3"/>
  <c r="CO66" i="3"/>
  <c r="CP68" i="3"/>
  <c r="CR68" i="3"/>
  <c r="CT68" i="3"/>
  <c r="CV68" i="3"/>
  <c r="CQ68" i="3"/>
  <c r="CU68" i="3"/>
  <c r="CN68" i="3"/>
  <c r="CS68" i="3"/>
  <c r="CO68" i="3"/>
  <c r="CP70" i="3"/>
  <c r="CR70" i="3"/>
  <c r="CT70" i="3"/>
  <c r="CV70" i="3"/>
  <c r="CS70" i="3"/>
  <c r="CQ70" i="3"/>
  <c r="CN70" i="3"/>
  <c r="CU70" i="3"/>
  <c r="CO70" i="3"/>
  <c r="CP72" i="3"/>
  <c r="CR72" i="3"/>
  <c r="CT72" i="3"/>
  <c r="CV72" i="3"/>
  <c r="CQ72" i="3"/>
  <c r="CU72" i="3"/>
  <c r="CS72" i="3"/>
  <c r="CN72" i="3"/>
  <c r="CO72" i="3"/>
  <c r="CP74" i="3"/>
  <c r="CR74" i="3"/>
  <c r="CT74" i="3"/>
  <c r="CV74" i="3"/>
  <c r="CS74" i="3"/>
  <c r="CU74" i="3"/>
  <c r="CN74" i="3"/>
  <c r="CO74" i="3"/>
  <c r="CQ74" i="3"/>
  <c r="CP76" i="3"/>
  <c r="CR76" i="3"/>
  <c r="CT76" i="3"/>
  <c r="CV76" i="3"/>
  <c r="CQ76" i="3"/>
  <c r="CU76" i="3"/>
  <c r="CN76" i="3"/>
  <c r="CS76" i="3"/>
  <c r="CO76" i="3"/>
  <c r="CP78" i="3"/>
  <c r="CR78" i="3"/>
  <c r="CT78" i="3"/>
  <c r="CV78" i="3"/>
  <c r="CS78" i="3"/>
  <c r="CQ78" i="3"/>
  <c r="CN78" i="3"/>
  <c r="CO78" i="3"/>
  <c r="CU78" i="3"/>
  <c r="CP80" i="3"/>
  <c r="CR80" i="3"/>
  <c r="CT80" i="3"/>
  <c r="CV80" i="3"/>
  <c r="CQ80" i="3"/>
  <c r="CU80" i="3"/>
  <c r="CS80" i="3"/>
  <c r="CN80" i="3"/>
  <c r="CO80" i="3"/>
  <c r="CP82" i="3"/>
  <c r="CR82" i="3"/>
  <c r="CT82" i="3"/>
  <c r="CV82" i="3"/>
  <c r="CS82" i="3"/>
  <c r="CU82" i="3"/>
  <c r="CN82" i="3"/>
  <c r="CQ82" i="3"/>
  <c r="CO82" i="3"/>
  <c r="CP84" i="3"/>
  <c r="CR84" i="3"/>
  <c r="CT84" i="3"/>
  <c r="CV84" i="3"/>
  <c r="CQ84" i="3"/>
  <c r="CU84" i="3"/>
  <c r="CN84" i="3"/>
  <c r="CS84" i="3"/>
  <c r="CO84" i="3"/>
  <c r="CP86" i="3"/>
  <c r="CR86" i="3"/>
  <c r="CT86" i="3"/>
  <c r="CV86" i="3"/>
  <c r="CS86" i="3"/>
  <c r="CQ86" i="3"/>
  <c r="CN86" i="3"/>
  <c r="CU86" i="3"/>
  <c r="CO86" i="3"/>
  <c r="CP88" i="3"/>
  <c r="CR88" i="3"/>
  <c r="CT88" i="3"/>
  <c r="CV88" i="3"/>
  <c r="CQ88" i="3"/>
  <c r="CU88" i="3"/>
  <c r="CS88" i="3"/>
  <c r="CN88" i="3"/>
  <c r="CO88" i="3"/>
  <c r="CP90" i="3"/>
  <c r="CR90" i="3"/>
  <c r="CT90" i="3"/>
  <c r="CV90" i="3"/>
  <c r="CS90" i="3"/>
  <c r="CU90" i="3"/>
  <c r="CN90" i="3"/>
  <c r="CO90" i="3"/>
  <c r="CQ90" i="3"/>
  <c r="CP92" i="3"/>
  <c r="CR92" i="3"/>
  <c r="CT92" i="3"/>
  <c r="CV92" i="3"/>
  <c r="CQ92" i="3"/>
  <c r="CU92" i="3"/>
  <c r="CN92" i="3"/>
  <c r="CS92" i="3"/>
  <c r="CO92" i="3"/>
  <c r="CQ93" i="3"/>
  <c r="CS93" i="3"/>
  <c r="CU93" i="3"/>
  <c r="CR93" i="3"/>
  <c r="CV93" i="3"/>
  <c r="CP93" i="3"/>
  <c r="CO93" i="3"/>
  <c r="CT93" i="3"/>
  <c r="CN93" i="3"/>
  <c r="CQ95" i="3"/>
  <c r="CS95" i="3"/>
  <c r="CU95" i="3"/>
  <c r="CP95" i="3"/>
  <c r="CT95" i="3"/>
  <c r="CR95" i="3"/>
  <c r="CO95" i="3"/>
  <c r="CV95" i="3"/>
  <c r="CN95" i="3"/>
  <c r="CQ13" i="3"/>
  <c r="CS13" i="3"/>
  <c r="CU13" i="3"/>
  <c r="CP13" i="3"/>
  <c r="CT13" i="3"/>
  <c r="CR13" i="3"/>
  <c r="CV13" i="3"/>
  <c r="CN13" i="3"/>
  <c r="CO13" i="3"/>
  <c r="CP15" i="3"/>
  <c r="CR15" i="3"/>
  <c r="CT15" i="3"/>
  <c r="CV15" i="3"/>
  <c r="CQ15" i="3"/>
  <c r="CU15" i="3"/>
  <c r="CS15" i="3"/>
  <c r="CO15" i="3"/>
  <c r="CN15" i="3"/>
  <c r="CP17" i="3"/>
  <c r="CR17" i="3"/>
  <c r="CT17" i="3"/>
  <c r="CV17" i="3"/>
  <c r="CS17" i="3"/>
  <c r="CU17" i="3"/>
  <c r="CO17" i="3"/>
  <c r="CN17" i="3"/>
  <c r="CQ17" i="3"/>
  <c r="CQ18" i="3"/>
  <c r="CS18" i="3"/>
  <c r="CU18" i="3"/>
  <c r="CP18" i="3"/>
  <c r="CT18" i="3"/>
  <c r="CV18" i="3"/>
  <c r="CR18" i="3"/>
  <c r="CN18" i="3"/>
  <c r="CO18" i="3"/>
  <c r="CQ20" i="3"/>
  <c r="CS20" i="3"/>
  <c r="CU20" i="3"/>
  <c r="CR20" i="3"/>
  <c r="CV20" i="3"/>
  <c r="CP20" i="3"/>
  <c r="CT20" i="3"/>
  <c r="CN20" i="3"/>
  <c r="CO20" i="3"/>
  <c r="CQ22" i="3"/>
  <c r="CS22" i="3"/>
  <c r="CU22" i="3"/>
  <c r="CP22" i="3"/>
  <c r="CT22" i="3"/>
  <c r="CR22" i="3"/>
  <c r="CV22" i="3"/>
  <c r="CN22" i="3"/>
  <c r="CO22" i="3"/>
  <c r="CP24" i="3"/>
  <c r="CR24" i="3"/>
  <c r="CT24" i="3"/>
  <c r="CV24" i="3"/>
  <c r="CS24" i="3"/>
  <c r="CQ24" i="3"/>
  <c r="CN24" i="3"/>
  <c r="CU24" i="3"/>
  <c r="CO24" i="3"/>
  <c r="CP26" i="3"/>
  <c r="CR26" i="3"/>
  <c r="CT26" i="3"/>
  <c r="CV26" i="3"/>
  <c r="CQ26" i="3"/>
  <c r="CU26" i="3"/>
  <c r="CS26" i="3"/>
  <c r="CN26" i="3"/>
  <c r="CO26" i="3"/>
  <c r="CP28" i="3"/>
  <c r="CR28" i="3"/>
  <c r="CT28" i="3"/>
  <c r="CV28" i="3"/>
  <c r="CS28" i="3"/>
  <c r="CU28" i="3"/>
  <c r="CQ28" i="3"/>
  <c r="CN28" i="3"/>
  <c r="CO28" i="3"/>
  <c r="CP30" i="3"/>
  <c r="CR30" i="3"/>
  <c r="CT30" i="3"/>
  <c r="CV30" i="3"/>
  <c r="CQ30" i="3"/>
  <c r="CU30" i="3"/>
  <c r="CS30" i="3"/>
  <c r="CN30" i="3"/>
  <c r="CO30" i="3"/>
  <c r="CP32" i="3"/>
  <c r="CR32" i="3"/>
  <c r="CT32" i="3"/>
  <c r="CV32" i="3"/>
  <c r="CS32" i="3"/>
  <c r="CQ32" i="3"/>
  <c r="CU32" i="3"/>
  <c r="CN32" i="3"/>
  <c r="CO32" i="3"/>
  <c r="CP34" i="3"/>
  <c r="CR34" i="3"/>
  <c r="CT34" i="3"/>
  <c r="CV34" i="3"/>
  <c r="CQ34" i="3"/>
  <c r="CU34" i="3"/>
  <c r="CS34" i="3"/>
  <c r="CN34" i="3"/>
  <c r="CO34" i="3"/>
  <c r="CP36" i="3"/>
  <c r="CR36" i="3"/>
  <c r="CT36" i="3"/>
  <c r="CV36" i="3"/>
  <c r="CS36" i="3"/>
  <c r="CU36" i="3"/>
  <c r="CN36" i="3"/>
  <c r="CQ36" i="3"/>
  <c r="CO36" i="3"/>
  <c r="CQ39" i="3"/>
  <c r="CS39" i="3"/>
  <c r="CU39" i="3"/>
  <c r="CR39" i="3"/>
  <c r="CV39" i="3"/>
  <c r="CP39" i="3"/>
  <c r="CT39" i="3"/>
  <c r="CO39" i="3"/>
  <c r="CN39" i="3"/>
  <c r="CQ41" i="3"/>
  <c r="CS41" i="3"/>
  <c r="CU41" i="3"/>
  <c r="CP41" i="3"/>
  <c r="CT41" i="3"/>
  <c r="CR41" i="3"/>
  <c r="CV41" i="3"/>
  <c r="CO41" i="3"/>
  <c r="CN41" i="3"/>
  <c r="CQ43" i="3"/>
  <c r="CS43" i="3"/>
  <c r="CU43" i="3"/>
  <c r="CR43" i="3"/>
  <c r="CV43" i="3"/>
  <c r="CT43" i="3"/>
  <c r="CO43" i="3"/>
  <c r="CP43" i="3"/>
  <c r="CN43" i="3"/>
  <c r="CQ45" i="3"/>
  <c r="CS45" i="3"/>
  <c r="CU45" i="3"/>
  <c r="CP45" i="3"/>
  <c r="CT45" i="3"/>
  <c r="CV45" i="3"/>
  <c r="CO45" i="3"/>
  <c r="CR45" i="3"/>
  <c r="CN45" i="3"/>
  <c r="CQ47" i="3"/>
  <c r="CS47" i="3"/>
  <c r="CU47" i="3"/>
  <c r="CR47" i="3"/>
  <c r="CV47" i="3"/>
  <c r="CP47" i="3"/>
  <c r="CO47" i="3"/>
  <c r="CT47" i="3"/>
  <c r="CN47" i="3"/>
  <c r="CQ49" i="3"/>
  <c r="CS49" i="3"/>
  <c r="CU49" i="3"/>
  <c r="CP49" i="3"/>
  <c r="CT49" i="3"/>
  <c r="CR49" i="3"/>
  <c r="CO49" i="3"/>
  <c r="CV49" i="3"/>
  <c r="CN49" i="3"/>
  <c r="CQ51" i="3"/>
  <c r="CS51" i="3"/>
  <c r="CU51" i="3"/>
  <c r="CR51" i="3"/>
  <c r="CV51" i="3"/>
  <c r="CT51" i="3"/>
  <c r="CP51" i="3"/>
  <c r="CO51" i="3"/>
  <c r="CN51" i="3"/>
  <c r="CQ53" i="3"/>
  <c r="CS53" i="3"/>
  <c r="CU53" i="3"/>
  <c r="CP53" i="3"/>
  <c r="CT53" i="3"/>
  <c r="CV53" i="3"/>
  <c r="CR53" i="3"/>
  <c r="CO53" i="3"/>
  <c r="CN53" i="3"/>
  <c r="CQ55" i="3"/>
  <c r="CS55" i="3"/>
  <c r="CU55" i="3"/>
  <c r="CR55" i="3"/>
  <c r="CV55" i="3"/>
  <c r="CP55" i="3"/>
  <c r="CT55" i="3"/>
  <c r="CO55" i="3"/>
  <c r="CN55" i="3"/>
  <c r="CQ57" i="3"/>
  <c r="CS57" i="3"/>
  <c r="CU57" i="3"/>
  <c r="CP57" i="3"/>
  <c r="CT57" i="3"/>
  <c r="CR57" i="3"/>
  <c r="CV57" i="3"/>
  <c r="CO57" i="3"/>
  <c r="CN57" i="3"/>
  <c r="CP60" i="3"/>
  <c r="CR60" i="3"/>
  <c r="CT60" i="3"/>
  <c r="CV60" i="3"/>
  <c r="CQ60" i="3"/>
  <c r="CU60" i="3"/>
  <c r="CN60" i="3"/>
  <c r="CS60" i="3"/>
  <c r="CO60" i="3"/>
  <c r="CQ61" i="3"/>
  <c r="CS61" i="3"/>
  <c r="CU61" i="3"/>
  <c r="CR61" i="3"/>
  <c r="CV61" i="3"/>
  <c r="CP61" i="3"/>
  <c r="CO61" i="3"/>
  <c r="CT61" i="3"/>
  <c r="CN61" i="3"/>
  <c r="CP62" i="3"/>
  <c r="CR62" i="3"/>
  <c r="CT62" i="3"/>
  <c r="CV62" i="3"/>
  <c r="CS62" i="3"/>
  <c r="CQ62" i="3"/>
  <c r="CN62" i="3"/>
  <c r="CO62" i="3"/>
  <c r="CU62" i="3"/>
  <c r="CQ63" i="3"/>
  <c r="CS63" i="3"/>
  <c r="CU63" i="3"/>
  <c r="CP63" i="3"/>
  <c r="CT63" i="3"/>
  <c r="CR63" i="3"/>
  <c r="CO63" i="3"/>
  <c r="CV63" i="3"/>
  <c r="CN63" i="3"/>
  <c r="CP64" i="3"/>
  <c r="CR64" i="3"/>
  <c r="CT64" i="3"/>
  <c r="CV64" i="3"/>
  <c r="CQ64" i="3"/>
  <c r="CU64" i="3"/>
  <c r="CS64" i="3"/>
  <c r="CN64" i="3"/>
  <c r="CO64" i="3"/>
  <c r="CQ65" i="3"/>
  <c r="CS65" i="3"/>
  <c r="CU65" i="3"/>
  <c r="CR65" i="3"/>
  <c r="CV65" i="3"/>
  <c r="CT65" i="3"/>
  <c r="CO65" i="3"/>
  <c r="CN65" i="3"/>
  <c r="CP65" i="3"/>
  <c r="CQ67" i="3"/>
  <c r="CS67" i="3"/>
  <c r="CU67" i="3"/>
  <c r="CP67" i="3"/>
  <c r="CT67" i="3"/>
  <c r="CV67" i="3"/>
  <c r="CO67" i="3"/>
  <c r="CR67" i="3"/>
  <c r="CN67" i="3"/>
  <c r="CQ69" i="3"/>
  <c r="CS69" i="3"/>
  <c r="CU69" i="3"/>
  <c r="CR69" i="3"/>
  <c r="CV69" i="3"/>
  <c r="CP69" i="3"/>
  <c r="CO69" i="3"/>
  <c r="CN69" i="3"/>
  <c r="CT69" i="3"/>
  <c r="CQ71" i="3"/>
  <c r="CS71" i="3"/>
  <c r="CU71" i="3"/>
  <c r="CP71" i="3"/>
  <c r="CT71" i="3"/>
  <c r="CR71" i="3"/>
  <c r="CO71" i="3"/>
  <c r="CV71" i="3"/>
  <c r="CN71" i="3"/>
  <c r="CQ73" i="3"/>
  <c r="CS73" i="3"/>
  <c r="CU73" i="3"/>
  <c r="CR73" i="3"/>
  <c r="CV73" i="3"/>
  <c r="CT73" i="3"/>
  <c r="CO73" i="3"/>
  <c r="CP73" i="3"/>
  <c r="CN73" i="3"/>
  <c r="CQ75" i="3"/>
  <c r="CS75" i="3"/>
  <c r="CU75" i="3"/>
  <c r="CP75" i="3"/>
  <c r="CT75" i="3"/>
  <c r="CV75" i="3"/>
  <c r="CO75" i="3"/>
  <c r="CR75" i="3"/>
  <c r="CN75" i="3"/>
  <c r="CQ77" i="3"/>
  <c r="CS77" i="3"/>
  <c r="CU77" i="3"/>
  <c r="CR77" i="3"/>
  <c r="CV77" i="3"/>
  <c r="CP77" i="3"/>
  <c r="CO77" i="3"/>
  <c r="CT77" i="3"/>
  <c r="CN77" i="3"/>
  <c r="CQ79" i="3"/>
  <c r="CS79" i="3"/>
  <c r="CU79" i="3"/>
  <c r="CP79" i="3"/>
  <c r="CT79" i="3"/>
  <c r="CR79" i="3"/>
  <c r="CO79" i="3"/>
  <c r="CV79" i="3"/>
  <c r="CN79" i="3"/>
  <c r="CQ81" i="3"/>
  <c r="CS81" i="3"/>
  <c r="CU81" i="3"/>
  <c r="CR81" i="3"/>
  <c r="CV81" i="3"/>
  <c r="CT81" i="3"/>
  <c r="CO81" i="3"/>
  <c r="CN81" i="3"/>
  <c r="CP81" i="3"/>
  <c r="CQ83" i="3"/>
  <c r="CS83" i="3"/>
  <c r="CU83" i="3"/>
  <c r="CP83" i="3"/>
  <c r="CT83" i="3"/>
  <c r="CV83" i="3"/>
  <c r="CO83" i="3"/>
  <c r="CR83" i="3"/>
  <c r="CN83" i="3"/>
  <c r="CQ85" i="3"/>
  <c r="CS85" i="3"/>
  <c r="CU85" i="3"/>
  <c r="CR85" i="3"/>
  <c r="CV85" i="3"/>
  <c r="CP85" i="3"/>
  <c r="CO85" i="3"/>
  <c r="CN85" i="3"/>
  <c r="CT85" i="3"/>
  <c r="CQ87" i="3"/>
  <c r="CS87" i="3"/>
  <c r="CU87" i="3"/>
  <c r="CP87" i="3"/>
  <c r="CT87" i="3"/>
  <c r="CR87" i="3"/>
  <c r="CO87" i="3"/>
  <c r="CV87" i="3"/>
  <c r="CN87" i="3"/>
  <c r="CQ89" i="3"/>
  <c r="CS89" i="3"/>
  <c r="CU89" i="3"/>
  <c r="CR89" i="3"/>
  <c r="CV89" i="3"/>
  <c r="CT89" i="3"/>
  <c r="CO89" i="3"/>
  <c r="CP89" i="3"/>
  <c r="CN89" i="3"/>
  <c r="CQ91" i="3"/>
  <c r="CS91" i="3"/>
  <c r="CU91" i="3"/>
  <c r="CP91" i="3"/>
  <c r="CT91" i="3"/>
  <c r="CV91" i="3"/>
  <c r="CO91" i="3"/>
  <c r="CR91" i="3"/>
  <c r="CN91" i="3"/>
  <c r="CP94" i="3"/>
  <c r="CR94" i="3"/>
  <c r="CT94" i="3"/>
  <c r="CV94" i="3"/>
  <c r="CS94" i="3"/>
  <c r="CQ94" i="3"/>
  <c r="CN94" i="3"/>
  <c r="CO94" i="3"/>
  <c r="CU94" i="3"/>
  <c r="CP96" i="3"/>
  <c r="CR96" i="3"/>
  <c r="CT96" i="3"/>
  <c r="CV96" i="3"/>
  <c r="CQ96" i="3"/>
  <c r="CU96" i="3"/>
  <c r="CS96" i="3"/>
  <c r="CN96" i="3"/>
  <c r="CO96" i="3"/>
  <c r="CQ97" i="3"/>
  <c r="CS97" i="3"/>
  <c r="CU97" i="3"/>
  <c r="CR97" i="3"/>
  <c r="CV97" i="3"/>
  <c r="CT97" i="3"/>
  <c r="CO97" i="3"/>
  <c r="CN97" i="3"/>
  <c r="CP97" i="3"/>
  <c r="CP98" i="3"/>
  <c r="CR98" i="3"/>
  <c r="CT98" i="3"/>
  <c r="CV98" i="3"/>
  <c r="CS98" i="3"/>
  <c r="CU98" i="3"/>
  <c r="CN98" i="3"/>
  <c r="CQ98" i="3"/>
  <c r="CO98" i="3"/>
  <c r="CQ99" i="3"/>
  <c r="CS99" i="3"/>
  <c r="CU99" i="3"/>
  <c r="CP99" i="3"/>
  <c r="CT99" i="3"/>
  <c r="CV99" i="3"/>
  <c r="CO99" i="3"/>
  <c r="CR99" i="3"/>
  <c r="CN99" i="3"/>
  <c r="CP100" i="3"/>
  <c r="CR100" i="3"/>
  <c r="CT100" i="3"/>
  <c r="CV100" i="3"/>
  <c r="CQ100" i="3"/>
  <c r="CU100" i="3"/>
  <c r="CN100" i="3"/>
  <c r="CS100" i="3"/>
  <c r="CO100" i="3"/>
  <c r="CQ101" i="3"/>
  <c r="CS101" i="3"/>
  <c r="CU101" i="3"/>
  <c r="CR101" i="3"/>
  <c r="CV101" i="3"/>
  <c r="CP101" i="3"/>
  <c r="CO101" i="3"/>
  <c r="CN101" i="3"/>
  <c r="CT101" i="3"/>
  <c r="CP102" i="3"/>
  <c r="CR102" i="3"/>
  <c r="CT102" i="3"/>
  <c r="CV102" i="3"/>
  <c r="CS102" i="3"/>
  <c r="CQ102" i="3"/>
  <c r="CN102" i="3"/>
  <c r="CU102" i="3"/>
  <c r="CO102" i="3"/>
  <c r="CQ103" i="3"/>
  <c r="CS103" i="3"/>
  <c r="CU103" i="3"/>
  <c r="CP103" i="3"/>
  <c r="CT103" i="3"/>
  <c r="CR103" i="3"/>
  <c r="CO103" i="3"/>
  <c r="CV103" i="3"/>
  <c r="CN103" i="3"/>
  <c r="CP104" i="3"/>
  <c r="CR104" i="3"/>
  <c r="CT104" i="3"/>
  <c r="CV104" i="3"/>
  <c r="CQ104" i="3"/>
  <c r="CU104" i="3"/>
  <c r="CS104" i="3"/>
  <c r="CN104" i="3"/>
  <c r="CO104" i="3"/>
  <c r="CQ105" i="3"/>
  <c r="CS105" i="3"/>
  <c r="CU105" i="3"/>
  <c r="CR105" i="3"/>
  <c r="CV105" i="3"/>
  <c r="CT105" i="3"/>
  <c r="CO105" i="3"/>
  <c r="CP105" i="3"/>
  <c r="CN105" i="3"/>
  <c r="CP106" i="3"/>
  <c r="CR106" i="3"/>
  <c r="CT106" i="3"/>
  <c r="CV106" i="3"/>
  <c r="CS106" i="3"/>
  <c r="CU106" i="3"/>
  <c r="CN106" i="3"/>
  <c r="CO106" i="3"/>
  <c r="CQ106" i="3"/>
  <c r="CQ107" i="3"/>
  <c r="CS107" i="3"/>
  <c r="CU107" i="3"/>
  <c r="CP107" i="3"/>
  <c r="CT107" i="3"/>
  <c r="CV107" i="3"/>
  <c r="CO107" i="3"/>
  <c r="CR107" i="3"/>
  <c r="CN107" i="3"/>
  <c r="CP108" i="3"/>
  <c r="CR108" i="3"/>
  <c r="CT108" i="3"/>
  <c r="CV108" i="3"/>
  <c r="CQ108" i="3"/>
  <c r="CU108" i="3"/>
  <c r="CN108" i="3"/>
  <c r="CS108" i="3"/>
  <c r="CO108" i="3"/>
  <c r="CQ109" i="3"/>
  <c r="CS109" i="3"/>
  <c r="CU109" i="3"/>
  <c r="CR109" i="3"/>
  <c r="CV109" i="3"/>
  <c r="CP109" i="3"/>
  <c r="CO109" i="3"/>
  <c r="CT109" i="3"/>
  <c r="CN109" i="3"/>
  <c r="CP110" i="3"/>
  <c r="CR110" i="3"/>
  <c r="CT110" i="3"/>
  <c r="CV110" i="3"/>
  <c r="CS110" i="3"/>
  <c r="CQ110" i="3"/>
  <c r="CN110" i="3"/>
  <c r="CO110" i="3"/>
  <c r="CU110" i="3"/>
  <c r="CQ111" i="3"/>
  <c r="CS111" i="3"/>
  <c r="CU111" i="3"/>
  <c r="CP111" i="3"/>
  <c r="CT111" i="3"/>
  <c r="CR111" i="3"/>
  <c r="CO111" i="3"/>
  <c r="CV111" i="3"/>
  <c r="CN111" i="3"/>
  <c r="CP112" i="3"/>
  <c r="CR112" i="3"/>
  <c r="CT112" i="3"/>
  <c r="CV112" i="3"/>
  <c r="CQ112" i="3"/>
  <c r="CU112" i="3"/>
  <c r="CS112" i="3"/>
  <c r="CN112" i="3"/>
  <c r="CO112" i="3"/>
  <c r="CQ113" i="3"/>
  <c r="CS113" i="3"/>
  <c r="CU113" i="3"/>
  <c r="CR113" i="3"/>
  <c r="CV113" i="3"/>
  <c r="CT113" i="3"/>
  <c r="CO113" i="3"/>
  <c r="CN113" i="3"/>
  <c r="CP113" i="3"/>
  <c r="CP114" i="3"/>
  <c r="CR114" i="3"/>
  <c r="CT114" i="3"/>
  <c r="CV114" i="3"/>
  <c r="CS114" i="3"/>
  <c r="CU114" i="3"/>
  <c r="CN114" i="3"/>
  <c r="CQ114" i="3"/>
  <c r="CO114" i="3"/>
  <c r="CQ115" i="3"/>
  <c r="CS115" i="3"/>
  <c r="CU115" i="3"/>
  <c r="CP115" i="3"/>
  <c r="CT115" i="3"/>
  <c r="CV115" i="3"/>
  <c r="CO115" i="3"/>
  <c r="CR115" i="3"/>
  <c r="CN115" i="3"/>
  <c r="CP116" i="3"/>
  <c r="CR116" i="3"/>
  <c r="CT116" i="3"/>
  <c r="CV116" i="3"/>
  <c r="CQ116" i="3"/>
  <c r="CU116" i="3"/>
  <c r="CN116" i="3"/>
  <c r="CS116" i="3"/>
  <c r="CO116" i="3"/>
  <c r="CQ117" i="3"/>
  <c r="CS117" i="3"/>
  <c r="CU117" i="3"/>
  <c r="CR117" i="3"/>
  <c r="CV117" i="3"/>
  <c r="CP117" i="3"/>
  <c r="CO117" i="3"/>
  <c r="CN117" i="3"/>
  <c r="CT117" i="3"/>
  <c r="CP118" i="3"/>
  <c r="CR118" i="3"/>
  <c r="CT118" i="3"/>
  <c r="CV118" i="3"/>
  <c r="CS118" i="3"/>
  <c r="CQ118" i="3"/>
  <c r="CN118" i="3"/>
  <c r="CU118" i="3"/>
  <c r="CO118" i="3"/>
  <c r="CQ119" i="3"/>
  <c r="CS119" i="3"/>
  <c r="CU119" i="3"/>
  <c r="CP119" i="3"/>
  <c r="CT119" i="3"/>
  <c r="CR119" i="3"/>
  <c r="CO119" i="3"/>
  <c r="CV119" i="3"/>
  <c r="CN119" i="3"/>
  <c r="CP120" i="3"/>
  <c r="CR120" i="3"/>
  <c r="CT120" i="3"/>
  <c r="CV120" i="3"/>
  <c r="CQ120" i="3"/>
  <c r="CU120" i="3"/>
  <c r="CS120" i="3"/>
  <c r="CN120" i="3"/>
  <c r="CO120" i="3"/>
  <c r="CQ121" i="3"/>
  <c r="CS121" i="3"/>
  <c r="CU121" i="3"/>
  <c r="CR121" i="3"/>
  <c r="CV121" i="3"/>
  <c r="CT121" i="3"/>
  <c r="CO121" i="3"/>
  <c r="CP121" i="3"/>
  <c r="CN121" i="3"/>
  <c r="CP122" i="3"/>
  <c r="CR122" i="3"/>
  <c r="CT122" i="3"/>
  <c r="CV122" i="3"/>
  <c r="CS122" i="3"/>
  <c r="CU122" i="3"/>
  <c r="CN122" i="3"/>
  <c r="CO122" i="3"/>
  <c r="CQ122" i="3"/>
  <c r="CQ123" i="3"/>
  <c r="CS123" i="3"/>
  <c r="CU123" i="3"/>
  <c r="CP123" i="3"/>
  <c r="CT123" i="3"/>
  <c r="CV123" i="3"/>
  <c r="CO123" i="3"/>
  <c r="CR123" i="3"/>
  <c r="CN123" i="3"/>
  <c r="CP124" i="3"/>
  <c r="CR124" i="3"/>
  <c r="CT124" i="3"/>
  <c r="CV124" i="3"/>
  <c r="CQ124" i="3"/>
  <c r="CU124" i="3"/>
  <c r="CN124" i="3"/>
  <c r="CS124" i="3"/>
  <c r="CO124" i="3"/>
  <c r="CQ125" i="3"/>
  <c r="CS125" i="3"/>
  <c r="CU125" i="3"/>
  <c r="CR125" i="3"/>
  <c r="CV125" i="3"/>
  <c r="CP125" i="3"/>
  <c r="CO125" i="3"/>
  <c r="CT125" i="3"/>
  <c r="CN125" i="3"/>
  <c r="CP126" i="3"/>
  <c r="CR126" i="3"/>
  <c r="CT126" i="3"/>
  <c r="CV126" i="3"/>
  <c r="CS126" i="3"/>
  <c r="CQ126" i="3"/>
  <c r="CN126" i="3"/>
  <c r="CO126" i="3"/>
  <c r="CU126" i="3"/>
  <c r="CQ127" i="3"/>
  <c r="CS127" i="3"/>
  <c r="CU127" i="3"/>
  <c r="CP127" i="3"/>
  <c r="CT127" i="3"/>
  <c r="CR127" i="3"/>
  <c r="CO127" i="3"/>
  <c r="CV127" i="3"/>
  <c r="CN127" i="3"/>
  <c r="CP128" i="3"/>
  <c r="CR128" i="3"/>
  <c r="CT128" i="3"/>
  <c r="CV128" i="3"/>
  <c r="CQ128" i="3"/>
  <c r="CU128" i="3"/>
  <c r="CS128" i="3"/>
  <c r="CN128" i="3"/>
  <c r="CO128" i="3"/>
  <c r="CQ129" i="3"/>
  <c r="CS129" i="3"/>
  <c r="CU129" i="3"/>
  <c r="CR129" i="3"/>
  <c r="CV129" i="3"/>
  <c r="CT129" i="3"/>
  <c r="CO129" i="3"/>
  <c r="CN129" i="3"/>
  <c r="CP129" i="3"/>
  <c r="CP130" i="3"/>
  <c r="CR130" i="3"/>
  <c r="CT130" i="3"/>
  <c r="CV130" i="3"/>
  <c r="CS130" i="3"/>
  <c r="CU130" i="3"/>
  <c r="CN130" i="3"/>
  <c r="CQ130" i="3"/>
  <c r="CO130" i="3"/>
  <c r="CQ131" i="3"/>
  <c r="CS131" i="3"/>
  <c r="CU131" i="3"/>
  <c r="CP131" i="3"/>
  <c r="CT131" i="3"/>
  <c r="CV131" i="3"/>
  <c r="CO131" i="3"/>
  <c r="CR131" i="3"/>
  <c r="CN131" i="3"/>
  <c r="CP132" i="3"/>
  <c r="CR132" i="3"/>
  <c r="CT132" i="3"/>
  <c r="CQ132" i="3"/>
  <c r="CU132" i="3"/>
  <c r="CV132" i="3"/>
  <c r="CN132" i="3"/>
  <c r="CS132" i="3"/>
  <c r="CO132" i="3"/>
  <c r="CP133" i="3"/>
  <c r="CR133" i="3"/>
  <c r="CT133" i="3"/>
  <c r="CV133" i="3"/>
  <c r="CS133" i="3"/>
  <c r="CO133" i="3"/>
  <c r="CU133" i="3"/>
  <c r="CN133" i="3"/>
  <c r="CQ133" i="3"/>
  <c r="CQ134" i="3"/>
  <c r="CS134" i="3"/>
  <c r="CU134" i="3"/>
  <c r="CP134" i="3"/>
  <c r="CT134" i="3"/>
  <c r="CN134" i="3"/>
  <c r="CV134" i="3"/>
  <c r="CO134" i="3"/>
  <c r="CR134" i="3"/>
  <c r="CP135" i="3"/>
  <c r="CR135" i="3"/>
  <c r="CT135" i="3"/>
  <c r="CV135" i="3"/>
  <c r="CQ135" i="3"/>
  <c r="CU135" i="3"/>
  <c r="CO135" i="3"/>
  <c r="CS135" i="3"/>
  <c r="CN135" i="3"/>
  <c r="CQ136" i="3"/>
  <c r="CS136" i="3"/>
  <c r="CU136" i="3"/>
  <c r="CR136" i="3"/>
  <c r="CV136" i="3"/>
  <c r="CN136" i="3"/>
  <c r="CP136" i="3"/>
  <c r="CT136" i="3"/>
  <c r="CO136" i="3"/>
  <c r="CP137" i="3"/>
  <c r="CR137" i="3"/>
  <c r="CT137" i="3"/>
  <c r="CV137" i="3"/>
  <c r="CS137" i="3"/>
  <c r="CO137" i="3"/>
  <c r="CQ137" i="3"/>
  <c r="CN137" i="3"/>
  <c r="CU137" i="3"/>
  <c r="CQ138" i="3"/>
  <c r="CS138" i="3"/>
  <c r="CU138" i="3"/>
  <c r="CP138" i="3"/>
  <c r="CT138" i="3"/>
  <c r="CN138" i="3"/>
  <c r="CR138" i="3"/>
  <c r="CO138" i="3"/>
  <c r="CV138" i="3"/>
  <c r="CP139" i="3"/>
  <c r="CR139" i="3"/>
  <c r="CT139" i="3"/>
  <c r="CV139" i="3"/>
  <c r="CQ139" i="3"/>
  <c r="CU139" i="3"/>
  <c r="CO139" i="3"/>
  <c r="CS139" i="3"/>
  <c r="CN139" i="3"/>
  <c r="CQ140" i="3"/>
  <c r="CS140" i="3"/>
  <c r="CU140" i="3"/>
  <c r="CR140" i="3"/>
  <c r="CV140" i="3"/>
  <c r="CN140" i="3"/>
  <c r="CT140" i="3"/>
  <c r="CP140" i="3"/>
  <c r="CO140" i="3"/>
  <c r="CP141" i="3"/>
  <c r="CR141" i="3"/>
  <c r="CT141" i="3"/>
  <c r="CV141" i="3"/>
  <c r="CS141" i="3"/>
  <c r="CO141" i="3"/>
  <c r="CU141" i="3"/>
  <c r="CN141" i="3"/>
  <c r="CQ141" i="3"/>
  <c r="CQ142" i="3"/>
  <c r="CS142" i="3"/>
  <c r="CU142" i="3"/>
  <c r="CP142" i="3"/>
  <c r="CT142" i="3"/>
  <c r="CN142" i="3"/>
  <c r="CV142" i="3"/>
  <c r="CO142" i="3"/>
  <c r="CR142" i="3"/>
  <c r="CP143" i="3"/>
  <c r="CR143" i="3"/>
  <c r="CT143" i="3"/>
  <c r="CV143" i="3"/>
  <c r="CQ143" i="3"/>
  <c r="CU143" i="3"/>
  <c r="CO143" i="3"/>
  <c r="CS143" i="3"/>
  <c r="CN143" i="3"/>
  <c r="CQ144" i="3"/>
  <c r="CS144" i="3"/>
  <c r="CU144" i="3"/>
  <c r="CR144" i="3"/>
  <c r="CV144" i="3"/>
  <c r="CN144" i="3"/>
  <c r="CP144" i="3"/>
  <c r="CT144" i="3"/>
  <c r="CO144" i="3"/>
  <c r="CP145" i="3"/>
  <c r="CR145" i="3"/>
  <c r="CT145" i="3"/>
  <c r="CV145" i="3"/>
  <c r="CS145" i="3"/>
  <c r="CO145" i="3"/>
  <c r="CQ145" i="3"/>
  <c r="CN145" i="3"/>
  <c r="CU145" i="3"/>
  <c r="CQ146" i="3"/>
  <c r="CS146" i="3"/>
  <c r="CU146" i="3"/>
  <c r="CP146" i="3"/>
  <c r="CT146" i="3"/>
  <c r="CN146" i="3"/>
  <c r="CR146" i="3"/>
  <c r="CO146" i="3"/>
  <c r="CV146" i="3"/>
  <c r="CP147" i="3"/>
  <c r="CR147" i="3"/>
  <c r="CT147" i="3"/>
  <c r="CV147" i="3"/>
  <c r="CQ147" i="3"/>
  <c r="CU147" i="3"/>
  <c r="CO147" i="3"/>
  <c r="CS147" i="3"/>
  <c r="CN147" i="3"/>
  <c r="CQ148" i="3"/>
  <c r="CS148" i="3"/>
  <c r="CU148" i="3"/>
  <c r="CR148" i="3"/>
  <c r="CV148" i="3"/>
  <c r="CN148" i="3"/>
  <c r="CT148" i="3"/>
  <c r="CP148" i="3"/>
  <c r="CO148" i="3"/>
  <c r="CP149" i="3"/>
  <c r="CR149" i="3"/>
  <c r="CT149" i="3"/>
  <c r="CV149" i="3"/>
  <c r="CS149" i="3"/>
  <c r="CO149" i="3"/>
  <c r="CU149" i="3"/>
  <c r="CN149" i="3"/>
  <c r="CQ149" i="3"/>
  <c r="CQ150" i="3"/>
  <c r="CS150" i="3"/>
  <c r="CU150" i="3"/>
  <c r="CP150" i="3"/>
  <c r="CT150" i="3"/>
  <c r="CN150" i="3"/>
  <c r="CV150" i="3"/>
  <c r="CO150" i="3"/>
  <c r="CR150" i="3"/>
  <c r="CP151" i="3"/>
  <c r="CR151" i="3"/>
  <c r="CT151" i="3"/>
  <c r="CV151" i="3"/>
  <c r="CQ151" i="3"/>
  <c r="CU151" i="3"/>
  <c r="CO151" i="3"/>
  <c r="CS151" i="3"/>
  <c r="CN151" i="3"/>
  <c r="CQ152" i="3"/>
  <c r="CS152" i="3"/>
  <c r="CU152" i="3"/>
  <c r="CR152" i="3"/>
  <c r="CV152" i="3"/>
  <c r="CN152" i="3"/>
  <c r="CP152" i="3"/>
  <c r="CT152" i="3"/>
  <c r="CO152" i="3"/>
  <c r="CP153" i="3"/>
  <c r="CR153" i="3"/>
  <c r="CT153" i="3"/>
  <c r="CV153" i="3"/>
  <c r="CS153" i="3"/>
  <c r="CO153" i="3"/>
  <c r="CQ153" i="3"/>
  <c r="CN153" i="3"/>
  <c r="CU153" i="3"/>
  <c r="CQ154" i="3"/>
  <c r="CS154" i="3"/>
  <c r="CU154" i="3"/>
  <c r="CP154" i="3"/>
  <c r="CT154" i="3"/>
  <c r="CN154" i="3"/>
  <c r="CR154" i="3"/>
  <c r="CO154" i="3"/>
  <c r="CV154" i="3"/>
  <c r="CP155" i="3"/>
  <c r="CR155" i="3"/>
  <c r="CT155" i="3"/>
  <c r="CV155" i="3"/>
  <c r="CQ155" i="3"/>
  <c r="CU155" i="3"/>
  <c r="CO155" i="3"/>
  <c r="CS155" i="3"/>
  <c r="CN155" i="3"/>
  <c r="CQ156" i="3"/>
  <c r="CS156" i="3"/>
  <c r="CU156" i="3"/>
  <c r="CR156" i="3"/>
  <c r="CV156" i="3"/>
  <c r="CN156" i="3"/>
  <c r="CT156" i="3"/>
  <c r="CP156" i="3"/>
  <c r="CO156" i="3"/>
  <c r="CP157" i="3"/>
  <c r="CR157" i="3"/>
  <c r="CT157" i="3"/>
  <c r="CV157" i="3"/>
  <c r="CS157" i="3"/>
  <c r="CO157" i="3"/>
  <c r="CU157" i="3"/>
  <c r="CN157" i="3"/>
  <c r="CQ157" i="3"/>
  <c r="CQ158" i="3"/>
  <c r="CS158" i="3"/>
  <c r="CU158" i="3"/>
  <c r="CP158" i="3"/>
  <c r="CT158" i="3"/>
  <c r="CN158" i="3"/>
  <c r="CV158" i="3"/>
  <c r="CO158" i="3"/>
  <c r="CR158" i="3"/>
  <c r="CP159" i="3"/>
  <c r="CR159" i="3"/>
  <c r="CT159" i="3"/>
  <c r="CV159" i="3"/>
  <c r="CQ159" i="3"/>
  <c r="CU159" i="3"/>
  <c r="CO159" i="3"/>
  <c r="CS159" i="3"/>
  <c r="CN159" i="3"/>
  <c r="CQ160" i="3"/>
  <c r="CS160" i="3"/>
  <c r="CU160" i="3"/>
  <c r="CR160" i="3"/>
  <c r="CV160" i="3"/>
  <c r="CN160" i="3"/>
  <c r="CP160" i="3"/>
  <c r="CT160" i="3"/>
  <c r="CO160" i="3"/>
  <c r="CP161" i="3"/>
  <c r="CR161" i="3"/>
  <c r="CT161" i="3"/>
  <c r="CV161" i="3"/>
  <c r="CS161" i="3"/>
  <c r="CO161" i="3"/>
  <c r="CQ161" i="3"/>
  <c r="CN161" i="3"/>
  <c r="CU161" i="3"/>
  <c r="CQ162" i="3"/>
  <c r="CS162" i="3"/>
  <c r="CU162" i="3"/>
  <c r="CP162" i="3"/>
  <c r="CT162" i="3"/>
  <c r="CN162" i="3"/>
  <c r="CR162" i="3"/>
  <c r="CO162" i="3"/>
  <c r="CV162" i="3"/>
  <c r="CP163" i="3"/>
  <c r="CR163" i="3"/>
  <c r="CT163" i="3"/>
  <c r="CV163" i="3"/>
  <c r="CQ163" i="3"/>
  <c r="CU163" i="3"/>
  <c r="CO163" i="3"/>
  <c r="CS163" i="3"/>
  <c r="CN163" i="3"/>
  <c r="CQ164" i="3"/>
  <c r="CS164" i="3"/>
  <c r="CU164" i="3"/>
  <c r="CR164" i="3"/>
  <c r="CV164" i="3"/>
  <c r="CN164" i="3"/>
  <c r="CT164" i="3"/>
  <c r="CP164" i="3"/>
  <c r="CO164" i="3"/>
  <c r="CP165" i="3"/>
  <c r="CR165" i="3"/>
  <c r="CT165" i="3"/>
  <c r="CV165" i="3"/>
  <c r="CS165" i="3"/>
  <c r="CO165" i="3"/>
  <c r="CU165" i="3"/>
  <c r="CN165" i="3"/>
  <c r="CQ165" i="3"/>
  <c r="CQ166" i="3"/>
  <c r="CS166" i="3"/>
  <c r="CU166" i="3"/>
  <c r="CP166" i="3"/>
  <c r="CT166" i="3"/>
  <c r="CN166" i="3"/>
  <c r="CV166" i="3"/>
  <c r="CO166" i="3"/>
  <c r="CR166" i="3"/>
  <c r="CP167" i="3"/>
  <c r="CR167" i="3"/>
  <c r="CT167" i="3"/>
  <c r="CV167" i="3"/>
  <c r="CQ167" i="3"/>
  <c r="CU167" i="3"/>
  <c r="CO167" i="3"/>
  <c r="CS167" i="3"/>
  <c r="CN167" i="3"/>
  <c r="CQ168" i="3"/>
  <c r="CS168" i="3"/>
  <c r="CU168" i="3"/>
  <c r="CR168" i="3"/>
  <c r="CV168" i="3"/>
  <c r="CN168" i="3"/>
  <c r="CP168" i="3"/>
  <c r="CT168" i="3"/>
  <c r="CO168" i="3"/>
  <c r="CP169" i="3"/>
  <c r="CR169" i="3"/>
  <c r="CT169" i="3"/>
  <c r="CV169" i="3"/>
  <c r="CS169" i="3"/>
  <c r="CO169" i="3"/>
  <c r="CQ169" i="3"/>
  <c r="CN169" i="3"/>
  <c r="CU169" i="3"/>
  <c r="CQ170" i="3"/>
  <c r="CS170" i="3"/>
  <c r="CU170" i="3"/>
  <c r="CP170" i="3"/>
  <c r="CT170" i="3"/>
  <c r="CN170" i="3"/>
  <c r="CR170" i="3"/>
  <c r="CO170" i="3"/>
  <c r="CV170" i="3"/>
  <c r="CP171" i="3"/>
  <c r="CR171" i="3"/>
  <c r="CT171" i="3"/>
  <c r="CV171" i="3"/>
  <c r="CQ171" i="3"/>
  <c r="CU171" i="3"/>
  <c r="CO171" i="3"/>
  <c r="CS171" i="3"/>
  <c r="CN171" i="3"/>
  <c r="CQ172" i="3"/>
  <c r="CS172" i="3"/>
  <c r="CU172" i="3"/>
  <c r="CR172" i="3"/>
  <c r="CV172" i="3"/>
  <c r="CN172" i="3"/>
  <c r="CT172" i="3"/>
  <c r="CP172" i="3"/>
  <c r="CO172" i="3"/>
  <c r="CP173" i="3"/>
  <c r="CR173" i="3"/>
  <c r="CT173" i="3"/>
  <c r="CV173" i="3"/>
  <c r="CS173" i="3"/>
  <c r="CO173" i="3"/>
  <c r="CU173" i="3"/>
  <c r="CN173" i="3"/>
  <c r="CQ173" i="3"/>
  <c r="CQ174" i="3"/>
  <c r="CS174" i="3"/>
  <c r="CU174" i="3"/>
  <c r="CP174" i="3"/>
  <c r="CT174" i="3"/>
  <c r="CN174" i="3"/>
  <c r="CV174" i="3"/>
  <c r="CO174" i="3"/>
  <c r="CR174" i="3"/>
  <c r="CP175" i="3"/>
  <c r="CR175" i="3"/>
  <c r="CT175" i="3"/>
  <c r="CV175" i="3"/>
  <c r="CQ175" i="3"/>
  <c r="CU175" i="3"/>
  <c r="CO175" i="3"/>
  <c r="CS175" i="3"/>
  <c r="CN175" i="3"/>
  <c r="CQ176" i="3"/>
  <c r="CS176" i="3"/>
  <c r="CU176" i="3"/>
  <c r="CR176" i="3"/>
  <c r="CV176" i="3"/>
  <c r="CN176" i="3"/>
  <c r="CP176" i="3"/>
  <c r="CT176" i="3"/>
  <c r="CO176" i="3"/>
  <c r="CP177" i="3"/>
  <c r="CR177" i="3"/>
  <c r="CT177" i="3"/>
  <c r="CV177" i="3"/>
  <c r="CS177" i="3"/>
  <c r="CO177" i="3"/>
  <c r="CQ177" i="3"/>
  <c r="CN177" i="3"/>
  <c r="CU177" i="3"/>
  <c r="CQ178" i="3"/>
  <c r="CS178" i="3"/>
  <c r="CU178" i="3"/>
  <c r="CP178" i="3"/>
  <c r="CT178" i="3"/>
  <c r="CN178" i="3"/>
  <c r="CR178" i="3"/>
  <c r="CO178" i="3"/>
  <c r="CV178" i="3"/>
  <c r="CP179" i="3"/>
  <c r="CR179" i="3"/>
  <c r="CT179" i="3"/>
  <c r="CV179" i="3"/>
  <c r="CQ179" i="3"/>
  <c r="CU179" i="3"/>
  <c r="CO179" i="3"/>
  <c r="CS179" i="3"/>
  <c r="CN179" i="3"/>
  <c r="CQ180" i="3"/>
  <c r="CS180" i="3"/>
  <c r="CU180" i="3"/>
  <c r="CR180" i="3"/>
  <c r="CV180" i="3"/>
  <c r="CN180" i="3"/>
  <c r="CT180" i="3"/>
  <c r="CP180" i="3"/>
  <c r="CO180" i="3"/>
  <c r="CP181" i="3"/>
  <c r="CR181" i="3"/>
  <c r="CT181" i="3"/>
  <c r="CV181" i="3"/>
  <c r="CS181" i="3"/>
  <c r="CO181" i="3"/>
  <c r="CU181" i="3"/>
  <c r="CN181" i="3"/>
  <c r="CQ181" i="3"/>
  <c r="CQ182" i="3"/>
  <c r="CS182" i="3"/>
  <c r="CU182" i="3"/>
  <c r="CP182" i="3"/>
  <c r="CT182" i="3"/>
  <c r="CN182" i="3"/>
  <c r="CV182" i="3"/>
  <c r="CO182" i="3"/>
  <c r="CR182" i="3"/>
  <c r="CP183" i="3"/>
  <c r="CR183" i="3"/>
  <c r="CT183" i="3"/>
  <c r="CV183" i="3"/>
  <c r="CQ183" i="3"/>
  <c r="CU183" i="3"/>
  <c r="CO183" i="3"/>
  <c r="CS183" i="3"/>
  <c r="CN183" i="3"/>
  <c r="CQ184" i="3"/>
  <c r="CS184" i="3"/>
  <c r="CU184" i="3"/>
  <c r="CR184" i="3"/>
  <c r="CV184" i="3"/>
  <c r="CN184" i="3"/>
  <c r="CP184" i="3"/>
  <c r="CT184" i="3"/>
  <c r="CO184" i="3"/>
  <c r="CP185" i="3"/>
  <c r="CR185" i="3"/>
  <c r="CT185" i="3"/>
  <c r="CV185" i="3"/>
  <c r="CS185" i="3"/>
  <c r="CO185" i="3"/>
  <c r="CQ185" i="3"/>
  <c r="CN185" i="3"/>
  <c r="CU185" i="3"/>
  <c r="CQ186" i="3"/>
  <c r="CS186" i="3"/>
  <c r="CU186" i="3"/>
  <c r="CP186" i="3"/>
  <c r="CT186" i="3"/>
  <c r="CN186" i="3"/>
  <c r="CR186" i="3"/>
  <c r="CO186" i="3"/>
  <c r="CV186" i="3"/>
  <c r="CP187" i="3"/>
  <c r="CR187" i="3"/>
  <c r="CT187" i="3"/>
  <c r="CV187" i="3"/>
  <c r="CQ187" i="3"/>
  <c r="CU187" i="3"/>
  <c r="CO187" i="3"/>
  <c r="CS187" i="3"/>
  <c r="CN187" i="3"/>
  <c r="CQ188" i="3"/>
  <c r="CS188" i="3"/>
  <c r="CU188" i="3"/>
  <c r="CR188" i="3"/>
  <c r="CV188" i="3"/>
  <c r="CN188" i="3"/>
  <c r="CT188" i="3"/>
  <c r="CP188" i="3"/>
  <c r="CO188" i="3"/>
  <c r="CP189" i="3"/>
  <c r="CR189" i="3"/>
  <c r="CT189" i="3"/>
  <c r="CV189" i="3"/>
  <c r="CS189" i="3"/>
  <c r="CO189" i="3"/>
  <c r="CU189" i="3"/>
  <c r="CN189" i="3"/>
  <c r="CQ189" i="3"/>
  <c r="CQ190" i="3"/>
  <c r="CS190" i="3"/>
  <c r="CU190" i="3"/>
  <c r="CP190" i="3"/>
  <c r="CT190" i="3"/>
  <c r="CN190" i="3"/>
  <c r="CV190" i="3"/>
  <c r="CO190" i="3"/>
  <c r="CR190" i="3"/>
  <c r="CP191" i="3"/>
  <c r="CR191" i="3"/>
  <c r="CT191" i="3"/>
  <c r="CV191" i="3"/>
  <c r="CQ191" i="3"/>
  <c r="CU191" i="3"/>
  <c r="CO191" i="3"/>
  <c r="CS191" i="3"/>
  <c r="CN191" i="3"/>
  <c r="CQ192" i="3"/>
  <c r="CS192" i="3"/>
  <c r="CU192" i="3"/>
  <c r="CR192" i="3"/>
  <c r="CV192" i="3"/>
  <c r="CN192" i="3"/>
  <c r="CP192" i="3"/>
  <c r="CT192" i="3"/>
  <c r="CO192" i="3"/>
  <c r="CP193" i="3"/>
  <c r="CR193" i="3"/>
  <c r="CT193" i="3"/>
  <c r="CV193" i="3"/>
  <c r="CS193" i="3"/>
  <c r="CO193" i="3"/>
  <c r="CQ193" i="3"/>
  <c r="CN193" i="3"/>
  <c r="CU193" i="3"/>
  <c r="CQ194" i="3"/>
  <c r="CS194" i="3"/>
  <c r="CU194" i="3"/>
  <c r="CP194" i="3"/>
  <c r="CT194" i="3"/>
  <c r="CN194" i="3"/>
  <c r="CR194" i="3"/>
  <c r="CO194" i="3"/>
  <c r="CV194" i="3"/>
  <c r="CP195" i="3"/>
  <c r="CR195" i="3"/>
  <c r="CT195" i="3"/>
  <c r="CV195" i="3"/>
  <c r="CQ195" i="3"/>
  <c r="CU195" i="3"/>
  <c r="CO195" i="3"/>
  <c r="CS195" i="3"/>
  <c r="CN195" i="3"/>
  <c r="CQ196" i="3"/>
  <c r="CS196" i="3"/>
  <c r="CU196" i="3"/>
  <c r="CR196" i="3"/>
  <c r="CV196" i="3"/>
  <c r="CN196" i="3"/>
  <c r="CT196" i="3"/>
  <c r="CP196" i="3"/>
  <c r="CO196" i="3"/>
  <c r="CP197" i="3"/>
  <c r="CR197" i="3"/>
  <c r="CT197" i="3"/>
  <c r="CV197" i="3"/>
  <c r="CS197" i="3"/>
  <c r="CO197" i="3"/>
  <c r="CU197" i="3"/>
  <c r="CN197" i="3"/>
  <c r="CQ197" i="3"/>
  <c r="CQ198" i="3"/>
  <c r="CS198" i="3"/>
  <c r="CU198" i="3"/>
  <c r="CP198" i="3"/>
  <c r="CT198" i="3"/>
  <c r="CN198" i="3"/>
  <c r="CV198" i="3"/>
  <c r="CO198" i="3"/>
  <c r="CR198" i="3"/>
  <c r="CP199" i="3"/>
  <c r="CR199" i="3"/>
  <c r="CT199" i="3"/>
  <c r="CV199" i="3"/>
  <c r="CQ199" i="3"/>
  <c r="CU199" i="3"/>
  <c r="CO199" i="3"/>
  <c r="CS199" i="3"/>
  <c r="CN199" i="3"/>
  <c r="CQ200" i="3"/>
  <c r="CS200" i="3"/>
  <c r="CU200" i="3"/>
  <c r="CR200" i="3"/>
  <c r="CV200" i="3"/>
  <c r="CN200" i="3"/>
  <c r="CP200" i="3"/>
  <c r="CT200" i="3"/>
  <c r="CO200" i="3"/>
  <c r="CP201" i="3"/>
  <c r="CR201" i="3"/>
  <c r="CT201" i="3"/>
  <c r="CV201" i="3"/>
  <c r="CS201" i="3"/>
  <c r="CO201" i="3"/>
  <c r="CQ201" i="3"/>
  <c r="CN201" i="3"/>
  <c r="CU201" i="3"/>
  <c r="CQ202" i="3"/>
  <c r="CS202" i="3"/>
  <c r="CU202" i="3"/>
  <c r="CP202" i="3"/>
  <c r="CT202" i="3"/>
  <c r="CN202" i="3"/>
  <c r="CR202" i="3"/>
  <c r="CO202" i="3"/>
  <c r="CV202" i="3"/>
  <c r="CP203" i="3"/>
  <c r="CR203" i="3"/>
  <c r="CT203" i="3"/>
  <c r="CV203" i="3"/>
  <c r="CQ203" i="3"/>
  <c r="CU203" i="3"/>
  <c r="CO203" i="3"/>
  <c r="CS203" i="3"/>
  <c r="CN203" i="3"/>
  <c r="CQ204" i="3"/>
  <c r="CS204" i="3"/>
  <c r="CU204" i="3"/>
  <c r="CR204" i="3"/>
  <c r="CV204" i="3"/>
  <c r="CN204" i="3"/>
  <c r="CT204" i="3"/>
  <c r="CP204" i="3"/>
  <c r="CO204" i="3"/>
  <c r="CP205" i="3"/>
  <c r="CR205" i="3"/>
  <c r="CT205" i="3"/>
  <c r="CV205" i="3"/>
  <c r="CS205" i="3"/>
  <c r="CO205" i="3"/>
  <c r="CU205" i="3"/>
  <c r="CN205" i="3"/>
  <c r="CQ205" i="3"/>
  <c r="CQ206" i="3"/>
  <c r="CS206" i="3"/>
  <c r="CU206" i="3"/>
  <c r="CP206" i="3"/>
  <c r="CT206" i="3"/>
  <c r="CN206" i="3"/>
  <c r="CV206" i="3"/>
  <c r="CO206" i="3"/>
  <c r="CR206" i="3"/>
  <c r="CP207" i="3"/>
  <c r="CR207" i="3"/>
  <c r="CT207" i="3"/>
  <c r="CV207" i="3"/>
  <c r="CQ207" i="3"/>
  <c r="CU207" i="3"/>
  <c r="CO207" i="3"/>
  <c r="CS207" i="3"/>
  <c r="CN207" i="3"/>
  <c r="CQ208" i="3"/>
  <c r="CS208" i="3"/>
  <c r="CU208" i="3"/>
  <c r="CR208" i="3"/>
  <c r="CV208" i="3"/>
  <c r="CN208" i="3"/>
  <c r="CP208" i="3"/>
  <c r="CT208" i="3"/>
  <c r="CO208" i="3"/>
  <c r="CP209" i="3"/>
  <c r="CR209" i="3"/>
  <c r="CT209" i="3"/>
  <c r="CV209" i="3"/>
  <c r="CS209" i="3"/>
  <c r="CO209" i="3"/>
  <c r="CQ209" i="3"/>
  <c r="CN209" i="3"/>
  <c r="CU209" i="3"/>
  <c r="CQ210" i="3"/>
  <c r="CS210" i="3"/>
  <c r="CU210" i="3"/>
  <c r="CP210" i="3"/>
  <c r="CT210" i="3"/>
  <c r="CN210" i="3"/>
  <c r="CR210" i="3"/>
  <c r="CO210" i="3"/>
  <c r="CV210" i="3"/>
  <c r="CP211" i="3"/>
  <c r="CR211" i="3"/>
  <c r="CT211" i="3"/>
  <c r="CV211" i="3"/>
  <c r="CQ211" i="3"/>
  <c r="CU211" i="3"/>
  <c r="CO211" i="3"/>
  <c r="CS211" i="3"/>
  <c r="CN211" i="3"/>
  <c r="CQ212" i="3"/>
  <c r="CS212" i="3"/>
  <c r="CU212" i="3"/>
  <c r="CR212" i="3"/>
  <c r="CV212" i="3"/>
  <c r="CN212" i="3"/>
  <c r="CT212" i="3"/>
  <c r="CP212" i="3"/>
  <c r="CO212" i="3"/>
  <c r="CP213" i="3"/>
  <c r="CR213" i="3"/>
  <c r="CT213" i="3"/>
  <c r="CV213" i="3"/>
  <c r="CS213" i="3"/>
  <c r="CO213" i="3"/>
  <c r="CU213" i="3"/>
  <c r="CN213" i="3"/>
  <c r="CQ213" i="3"/>
  <c r="CQ214" i="3"/>
  <c r="CS214" i="3"/>
  <c r="CU214" i="3"/>
  <c r="CP214" i="3"/>
  <c r="CT214" i="3"/>
  <c r="CN214" i="3"/>
  <c r="CV214" i="3"/>
  <c r="CO214" i="3"/>
  <c r="CR214" i="3"/>
  <c r="CP215" i="3"/>
  <c r="CR215" i="3"/>
  <c r="CT215" i="3"/>
  <c r="CV215" i="3"/>
  <c r="CQ215" i="3"/>
  <c r="CU215" i="3"/>
  <c r="CO215" i="3"/>
  <c r="CS215" i="3"/>
  <c r="CN215" i="3"/>
  <c r="CQ216" i="3"/>
  <c r="CS216" i="3"/>
  <c r="CU216" i="3"/>
  <c r="CR216" i="3"/>
  <c r="CV216" i="3"/>
  <c r="CN216" i="3"/>
  <c r="CP216" i="3"/>
  <c r="CT216" i="3"/>
  <c r="CO216" i="3"/>
  <c r="CP217" i="3"/>
  <c r="CR217" i="3"/>
  <c r="CT217" i="3"/>
  <c r="CV217" i="3"/>
  <c r="CS217" i="3"/>
  <c r="CO217" i="3"/>
  <c r="CQ217" i="3"/>
  <c r="CN217" i="3"/>
  <c r="CU217" i="3"/>
  <c r="CQ218" i="3"/>
  <c r="CS218" i="3"/>
  <c r="CU218" i="3"/>
  <c r="CP218" i="3"/>
  <c r="CT218" i="3"/>
  <c r="CN218" i="3"/>
  <c r="CR218" i="3"/>
  <c r="CO218" i="3"/>
  <c r="CV218" i="3"/>
  <c r="CP219" i="3"/>
  <c r="CR219" i="3"/>
  <c r="CT219" i="3"/>
  <c r="CV219" i="3"/>
  <c r="CQ219" i="3"/>
  <c r="CU219" i="3"/>
  <c r="CO219" i="3"/>
  <c r="CS219" i="3"/>
  <c r="CN219" i="3"/>
  <c r="CQ220" i="3"/>
  <c r="CS220" i="3"/>
  <c r="CU220" i="3"/>
  <c r="CR220" i="3"/>
  <c r="CV220" i="3"/>
  <c r="CN220" i="3"/>
  <c r="CT220" i="3"/>
  <c r="CP220" i="3"/>
  <c r="CO220" i="3"/>
  <c r="CP221" i="3"/>
  <c r="CR221" i="3"/>
  <c r="CT221" i="3"/>
  <c r="CV221" i="3"/>
  <c r="CS221" i="3"/>
  <c r="CO221" i="3"/>
  <c r="CU221" i="3"/>
  <c r="CN221" i="3"/>
  <c r="CQ221" i="3"/>
  <c r="CQ222" i="3"/>
  <c r="CS222" i="3"/>
  <c r="CU222" i="3"/>
  <c r="CP222" i="3"/>
  <c r="CT222" i="3"/>
  <c r="CN222" i="3"/>
  <c r="CV222" i="3"/>
  <c r="CO222" i="3"/>
  <c r="CR222" i="3"/>
  <c r="CP223" i="3"/>
  <c r="CR223" i="3"/>
  <c r="CT223" i="3"/>
  <c r="CV223" i="3"/>
  <c r="CQ223" i="3"/>
  <c r="CU223" i="3"/>
  <c r="CO223" i="3"/>
  <c r="CS223" i="3"/>
  <c r="CN223" i="3"/>
  <c r="CQ224" i="3"/>
  <c r="CS224" i="3"/>
  <c r="CU224" i="3"/>
  <c r="CR224" i="3"/>
  <c r="CV224" i="3"/>
  <c r="CN224" i="3"/>
  <c r="CP224" i="3"/>
  <c r="CT224" i="3"/>
  <c r="CO224" i="3"/>
  <c r="CP225" i="3"/>
  <c r="CR225" i="3"/>
  <c r="CT225" i="3"/>
  <c r="CV225" i="3"/>
  <c r="CS225" i="3"/>
  <c r="CO225" i="3"/>
  <c r="CQ225" i="3"/>
  <c r="CN225" i="3"/>
  <c r="CU225" i="3"/>
  <c r="CQ226" i="3"/>
  <c r="CS226" i="3"/>
  <c r="CU226" i="3"/>
  <c r="CP226" i="3"/>
  <c r="CT226" i="3"/>
  <c r="CN226" i="3"/>
  <c r="CR226" i="3"/>
  <c r="CO226" i="3"/>
  <c r="CV226" i="3"/>
  <c r="CP227" i="3"/>
  <c r="CR227" i="3"/>
  <c r="CT227" i="3"/>
  <c r="CV227" i="3"/>
  <c r="CQ227" i="3"/>
  <c r="CU227" i="3"/>
  <c r="CO227" i="3"/>
  <c r="CS227" i="3"/>
  <c r="CN227" i="3"/>
  <c r="CE172" i="3"/>
  <c r="CE173" i="3"/>
  <c r="CG91" i="3"/>
  <c r="CE100" i="3"/>
  <c r="CE124" i="3"/>
  <c r="CE125" i="3"/>
  <c r="CE140" i="3"/>
  <c r="CE141" i="3"/>
  <c r="CG38" i="3"/>
  <c r="CE156" i="3"/>
  <c r="CE157" i="3"/>
  <c r="CG197" i="3"/>
  <c r="CG198" i="3"/>
  <c r="CE224" i="3"/>
  <c r="CE227" i="3"/>
  <c r="CE13" i="3"/>
  <c r="CE80" i="3"/>
  <c r="CE183" i="3"/>
  <c r="CG28" i="3"/>
  <c r="CE41" i="3"/>
  <c r="CE108" i="3"/>
  <c r="CG120" i="3"/>
  <c r="CG135" i="3"/>
  <c r="CG136" i="3"/>
  <c r="CG151" i="3"/>
  <c r="CG167" i="3"/>
  <c r="CG168" i="3"/>
  <c r="CG190" i="3"/>
  <c r="CE194" i="3"/>
  <c r="CG204" i="3"/>
  <c r="CE215" i="3"/>
  <c r="CG13" i="3"/>
  <c r="CG32" i="3"/>
  <c r="CE38" i="3"/>
  <c r="CG52" i="3"/>
  <c r="CG77" i="3"/>
  <c r="CG83" i="3"/>
  <c r="CG89" i="3"/>
  <c r="CE20" i="3"/>
  <c r="CG95" i="3"/>
  <c r="CE109" i="3"/>
  <c r="CG118" i="3"/>
  <c r="CG134" i="3"/>
  <c r="CE144" i="3"/>
  <c r="CE145" i="3"/>
  <c r="CG147" i="3"/>
  <c r="CG148" i="3"/>
  <c r="CE160" i="3"/>
  <c r="CE161" i="3"/>
  <c r="CG163" i="3"/>
  <c r="CG164" i="3"/>
  <c r="CG194" i="3"/>
  <c r="CG206" i="3"/>
  <c r="CG208" i="3"/>
  <c r="CG210" i="3"/>
  <c r="CE212" i="3"/>
  <c r="CE221" i="3"/>
  <c r="CE16" i="3"/>
  <c r="CE17" i="3"/>
  <c r="CE19" i="3"/>
  <c r="CG22" i="3"/>
  <c r="CE27" i="3"/>
  <c r="CG30" i="3"/>
  <c r="CE30" i="3"/>
  <c r="CE32" i="3"/>
  <c r="CG36" i="3"/>
  <c r="CE36" i="3"/>
  <c r="CG40" i="3"/>
  <c r="CG44" i="3"/>
  <c r="CE51" i="3"/>
  <c r="CG54" i="3"/>
  <c r="CE54" i="3"/>
  <c r="CE58" i="3"/>
  <c r="CE60" i="3"/>
  <c r="CG60" i="3"/>
  <c r="CE61" i="3"/>
  <c r="CG64" i="3"/>
  <c r="CE66" i="3"/>
  <c r="CE68" i="3"/>
  <c r="CG68" i="3"/>
  <c r="CE69" i="3"/>
  <c r="CE71" i="3"/>
  <c r="CG73" i="3"/>
  <c r="CE73" i="3"/>
  <c r="CE81" i="3"/>
  <c r="CE84" i="3"/>
  <c r="CE85" i="3"/>
  <c r="CE87" i="3"/>
  <c r="CE93" i="3"/>
  <c r="CG93" i="3"/>
  <c r="CE98" i="3"/>
  <c r="CE102" i="3"/>
  <c r="CE103" i="3"/>
  <c r="CE107" i="3"/>
  <c r="CE111" i="3"/>
  <c r="CG112" i="3"/>
  <c r="CG115" i="3"/>
  <c r="CE115" i="3"/>
  <c r="CG116" i="3"/>
  <c r="CG119" i="3"/>
  <c r="CE122" i="3"/>
  <c r="CG124" i="3"/>
  <c r="CE135" i="3"/>
  <c r="CG140" i="3"/>
  <c r="CE28" i="3"/>
  <c r="CE35" i="3"/>
  <c r="CE43" i="3"/>
  <c r="CE46" i="3"/>
  <c r="CE48" i="3"/>
  <c r="CE52" i="3"/>
  <c r="CE59" i="3"/>
  <c r="CE63" i="3"/>
  <c r="CE67" i="3"/>
  <c r="CE83" i="3"/>
  <c r="CE86" i="3"/>
  <c r="CE89" i="3"/>
  <c r="CE95" i="3"/>
  <c r="CE99" i="3"/>
  <c r="CE106" i="3"/>
  <c r="CG108" i="3"/>
  <c r="CE119" i="3"/>
  <c r="CE123" i="3"/>
  <c r="CE127" i="3"/>
  <c r="CG128" i="3"/>
  <c r="CG131" i="3"/>
  <c r="CE131" i="3"/>
  <c r="CG132" i="3"/>
  <c r="CE138" i="3"/>
  <c r="CE142" i="3"/>
  <c r="CE139" i="3"/>
  <c r="CE143" i="3"/>
  <c r="CG150" i="3"/>
  <c r="CE151" i="3"/>
  <c r="CE159" i="3"/>
  <c r="CG166" i="3"/>
  <c r="CE167" i="3"/>
  <c r="CE175" i="3"/>
  <c r="CE176" i="3"/>
  <c r="CG176" i="3"/>
  <c r="CE182" i="3"/>
  <c r="CE185" i="3"/>
  <c r="CG188" i="3"/>
  <c r="CE188" i="3"/>
  <c r="CE190" i="3"/>
  <c r="CG192" i="3"/>
  <c r="CE199" i="3"/>
  <c r="CE200" i="3"/>
  <c r="CE201" i="3"/>
  <c r="CE210" i="3"/>
  <c r="CE211" i="3"/>
  <c r="CG214" i="3"/>
  <c r="CE214" i="3"/>
  <c r="CG216" i="3"/>
  <c r="CG218" i="3"/>
  <c r="CE226" i="3"/>
  <c r="CG144" i="3"/>
  <c r="CE147" i="3"/>
  <c r="CE154" i="3"/>
  <c r="CE155" i="3"/>
  <c r="CG156" i="3"/>
  <c r="CE158" i="3"/>
  <c r="CG160" i="3"/>
  <c r="CE163" i="3"/>
  <c r="CE170" i="3"/>
  <c r="CE171" i="3"/>
  <c r="CG172" i="3"/>
  <c r="CE174" i="3"/>
  <c r="CE181" i="3"/>
  <c r="CE184" i="3"/>
  <c r="CE186" i="3"/>
  <c r="CE198" i="3"/>
  <c r="CE202" i="3"/>
  <c r="CE204" i="3"/>
  <c r="CE217" i="3"/>
  <c r="CE218" i="3"/>
  <c r="CE220" i="3"/>
  <c r="CG222" i="3"/>
  <c r="CG224" i="3"/>
  <c r="H14" i="11"/>
  <c r="G21" i="11"/>
  <c r="H20" i="11"/>
  <c r="E20" i="11"/>
  <c r="CG46" i="3"/>
  <c r="CG177" i="3"/>
  <c r="CE177" i="3"/>
  <c r="CE178" i="3"/>
  <c r="CG178" i="3"/>
  <c r="G19" i="11"/>
  <c r="CG15" i="3"/>
  <c r="CE15" i="3"/>
  <c r="CG17" i="3"/>
  <c r="CE18" i="3"/>
  <c r="CG18" i="3"/>
  <c r="CG55" i="3"/>
  <c r="CE55" i="3"/>
  <c r="H12" i="11"/>
  <c r="G12" i="11"/>
  <c r="CG20" i="3"/>
  <c r="CG69" i="3"/>
  <c r="CG70" i="3"/>
  <c r="CE70" i="3"/>
  <c r="CG80" i="3"/>
  <c r="CG81" i="3"/>
  <c r="CG82" i="3"/>
  <c r="CE82" i="3"/>
  <c r="H15" i="11"/>
  <c r="CE22" i="3"/>
  <c r="CG24" i="3"/>
  <c r="CG31" i="3"/>
  <c r="CE31" i="3"/>
  <c r="CE33" i="3"/>
  <c r="CG33" i="3"/>
  <c r="CE34" i="3"/>
  <c r="CG34" i="3"/>
  <c r="CE44" i="3"/>
  <c r="CG48" i="3"/>
  <c r="CG59" i="3"/>
  <c r="CE75" i="3"/>
  <c r="CG75" i="3"/>
  <c r="CG87" i="3"/>
  <c r="CE90" i="3"/>
  <c r="CG99" i="3"/>
  <c r="CG125" i="3"/>
  <c r="CG126" i="3"/>
  <c r="CE126" i="3"/>
  <c r="CG145" i="3"/>
  <c r="CG146" i="3"/>
  <c r="CE146" i="3"/>
  <c r="CG23" i="3"/>
  <c r="CE23" i="3"/>
  <c r="CE25" i="3"/>
  <c r="CG25" i="3"/>
  <c r="CG26" i="3"/>
  <c r="CE26" i="3"/>
  <c r="CG47" i="3"/>
  <c r="CE47" i="3"/>
  <c r="CE49" i="3"/>
  <c r="CG49" i="3"/>
  <c r="CE50" i="3"/>
  <c r="CG50" i="3"/>
  <c r="CG67" i="3"/>
  <c r="CG211" i="3"/>
  <c r="CG212" i="3"/>
  <c r="CG213" i="3"/>
  <c r="CE213" i="3"/>
  <c r="CG16" i="3"/>
  <c r="CG39" i="3"/>
  <c r="CE39" i="3"/>
  <c r="CG41" i="3"/>
  <c r="CG42" i="3"/>
  <c r="CE42" i="3"/>
  <c r="CG56" i="3"/>
  <c r="CG61" i="3"/>
  <c r="CG62" i="3"/>
  <c r="CE62" i="3"/>
  <c r="CG78" i="3"/>
  <c r="CE78" i="3"/>
  <c r="CE79" i="3"/>
  <c r="CG79" i="3"/>
  <c r="CG100" i="3"/>
  <c r="CG101" i="3"/>
  <c r="CE101" i="3"/>
  <c r="CG109" i="3"/>
  <c r="CG110" i="3"/>
  <c r="CE110" i="3"/>
  <c r="CG19" i="3"/>
  <c r="CE21" i="3"/>
  <c r="CG21" i="3"/>
  <c r="CE24" i="3"/>
  <c r="CG35" i="3"/>
  <c r="CE37" i="3"/>
  <c r="CG37" i="3"/>
  <c r="CE40" i="3"/>
  <c r="CG51" i="3"/>
  <c r="CE53" i="3"/>
  <c r="CG53" i="3"/>
  <c r="CE56" i="3"/>
  <c r="CE64" i="3"/>
  <c r="CE65" i="3"/>
  <c r="CG65" i="3"/>
  <c r="CG66" i="3"/>
  <c r="CG71" i="3"/>
  <c r="CE74" i="3"/>
  <c r="CE77" i="3"/>
  <c r="CG84" i="3"/>
  <c r="CG85" i="3"/>
  <c r="CE91" i="3"/>
  <c r="CG94" i="3"/>
  <c r="CE94" i="3"/>
  <c r="CE112" i="3"/>
  <c r="CE113" i="3"/>
  <c r="CG113" i="3"/>
  <c r="CG114" i="3"/>
  <c r="CE114" i="3"/>
  <c r="CG27" i="3"/>
  <c r="CE29" i="3"/>
  <c r="CG29" i="3"/>
  <c r="CG43" i="3"/>
  <c r="CE45" i="3"/>
  <c r="CG45" i="3"/>
  <c r="CE57" i="3"/>
  <c r="CG57" i="3"/>
  <c r="CG58" i="3"/>
  <c r="CG63" i="3"/>
  <c r="CE96" i="3"/>
  <c r="CG96" i="3"/>
  <c r="CE97" i="3"/>
  <c r="CG97" i="3"/>
  <c r="CG98" i="3"/>
  <c r="CG103" i="3"/>
  <c r="CE128" i="3"/>
  <c r="CE129" i="3"/>
  <c r="CG129" i="3"/>
  <c r="CG130" i="3"/>
  <c r="CE130" i="3"/>
  <c r="CG152" i="3"/>
  <c r="CG161" i="3"/>
  <c r="CG162" i="3"/>
  <c r="CE162" i="3"/>
  <c r="CG141" i="3"/>
  <c r="CG142" i="3"/>
  <c r="CG157" i="3"/>
  <c r="CG158" i="3"/>
  <c r="CG173" i="3"/>
  <c r="CG174" i="3"/>
  <c r="CG183" i="3"/>
  <c r="CG184" i="3"/>
  <c r="CG193" i="3"/>
  <c r="CE193" i="3"/>
  <c r="CG227" i="3"/>
  <c r="CE72" i="3"/>
  <c r="CG72" i="3"/>
  <c r="CG86" i="3"/>
  <c r="CE88" i="3"/>
  <c r="CG88" i="3"/>
  <c r="CG102" i="3"/>
  <c r="CE104" i="3"/>
  <c r="CG104" i="3"/>
  <c r="CE105" i="3"/>
  <c r="CG105" i="3"/>
  <c r="CG106" i="3"/>
  <c r="CG111" i="3"/>
  <c r="CE118" i="3"/>
  <c r="CE120" i="3"/>
  <c r="CE121" i="3"/>
  <c r="CG121" i="3"/>
  <c r="CG122" i="3"/>
  <c r="CG127" i="3"/>
  <c r="CE134" i="3"/>
  <c r="CE136" i="3"/>
  <c r="CE137" i="3"/>
  <c r="CG137" i="3"/>
  <c r="CG138" i="3"/>
  <c r="CG143" i="3"/>
  <c r="CE150" i="3"/>
  <c r="CE152" i="3"/>
  <c r="CE153" i="3"/>
  <c r="CG153" i="3"/>
  <c r="CG154" i="3"/>
  <c r="CG159" i="3"/>
  <c r="CE166" i="3"/>
  <c r="CE168" i="3"/>
  <c r="CE169" i="3"/>
  <c r="CG169" i="3"/>
  <c r="CG170" i="3"/>
  <c r="CG175" i="3"/>
  <c r="CE179" i="3"/>
  <c r="CG179" i="3"/>
  <c r="CE180" i="3"/>
  <c r="CG180" i="3"/>
  <c r="CG181" i="3"/>
  <c r="CG186" i="3"/>
  <c r="CE189" i="3"/>
  <c r="CE192" i="3"/>
  <c r="CE197" i="3"/>
  <c r="CG199" i="3"/>
  <c r="CG200" i="3"/>
  <c r="CE206" i="3"/>
  <c r="CG209" i="3"/>
  <c r="CE209" i="3"/>
  <c r="CE216" i="3"/>
  <c r="CG220" i="3"/>
  <c r="CG226" i="3"/>
  <c r="CG74" i="3"/>
  <c r="CE76" i="3"/>
  <c r="CG76" i="3"/>
  <c r="CG90" i="3"/>
  <c r="CE92" i="3"/>
  <c r="CG92" i="3"/>
  <c r="CG107" i="3"/>
  <c r="CE116" i="3"/>
  <c r="CE117" i="3"/>
  <c r="CG117" i="3"/>
  <c r="CG123" i="3"/>
  <c r="CE132" i="3"/>
  <c r="CE133" i="3"/>
  <c r="CG133" i="3"/>
  <c r="CG139" i="3"/>
  <c r="CE148" i="3"/>
  <c r="CE149" i="3"/>
  <c r="CG149" i="3"/>
  <c r="CG155" i="3"/>
  <c r="CE164" i="3"/>
  <c r="CE165" i="3"/>
  <c r="CG165" i="3"/>
  <c r="CG171" i="3"/>
  <c r="CG182" i="3"/>
  <c r="CE195" i="3"/>
  <c r="CG195" i="3"/>
  <c r="CE196" i="3"/>
  <c r="CG196" i="3"/>
  <c r="CG202" i="3"/>
  <c r="CE205" i="3"/>
  <c r="CE208" i="3"/>
  <c r="CG215" i="3"/>
  <c r="CE222" i="3"/>
  <c r="CG225" i="3"/>
  <c r="CE225" i="3"/>
  <c r="CG185" i="3"/>
  <c r="CE187" i="3"/>
  <c r="CG187" i="3"/>
  <c r="CG201" i="3"/>
  <c r="CE203" i="3"/>
  <c r="CG203" i="3"/>
  <c r="CG217" i="3"/>
  <c r="CE219" i="3"/>
  <c r="CG219" i="3"/>
  <c r="CG189" i="3"/>
  <c r="CE191" i="3"/>
  <c r="CG191" i="3"/>
  <c r="CG205" i="3"/>
  <c r="CE207" i="3"/>
  <c r="CG207" i="3"/>
  <c r="CG221" i="3"/>
  <c r="CE223" i="3"/>
  <c r="CG223" i="3"/>
  <c r="J14" i="11"/>
  <c r="J16" i="11"/>
  <c r="J18" i="11"/>
  <c r="J20" i="11"/>
  <c r="J22" i="11"/>
  <c r="J24" i="11"/>
  <c r="J26" i="11"/>
  <c r="J13" i="11"/>
  <c r="I14" i="11"/>
  <c r="I16" i="11"/>
  <c r="I18" i="11"/>
  <c r="I20" i="11"/>
  <c r="I22" i="11"/>
  <c r="I24" i="11"/>
  <c r="I26" i="11"/>
  <c r="I12" i="11"/>
  <c r="H16" i="11"/>
  <c r="H18" i="11"/>
  <c r="H22" i="11"/>
  <c r="H24" i="11"/>
  <c r="H26" i="11"/>
  <c r="G14" i="11"/>
  <c r="G16" i="11"/>
  <c r="G18" i="11"/>
  <c r="G20" i="11"/>
  <c r="G22" i="11"/>
  <c r="G24" i="11"/>
  <c r="G26" i="11"/>
  <c r="G13" i="11"/>
  <c r="F16" i="11"/>
  <c r="F18" i="11"/>
  <c r="F22" i="11"/>
  <c r="F26" i="11"/>
  <c r="E18" i="11"/>
  <c r="E24" i="11"/>
  <c r="D15" i="11"/>
  <c r="D19" i="11"/>
  <c r="D23" i="11"/>
  <c r="D27" i="11"/>
  <c r="J15" i="11"/>
  <c r="J17" i="11"/>
  <c r="J19" i="11"/>
  <c r="J21" i="11"/>
  <c r="J23" i="11"/>
  <c r="J25" i="11"/>
  <c r="J27" i="11"/>
  <c r="J12" i="11"/>
  <c r="I15" i="11"/>
  <c r="I17" i="11"/>
  <c r="I19" i="11"/>
  <c r="I21" i="11"/>
  <c r="I23" i="11"/>
  <c r="I25" i="11"/>
  <c r="I27" i="11"/>
  <c r="I13" i="11"/>
  <c r="H17" i="11"/>
  <c r="H19" i="11"/>
  <c r="H21" i="11"/>
  <c r="H23" i="11"/>
  <c r="H25" i="11"/>
  <c r="H27" i="11"/>
  <c r="G15" i="11"/>
  <c r="G17" i="11"/>
  <c r="G23" i="11"/>
  <c r="G25" i="11"/>
  <c r="G27" i="11"/>
  <c r="F23" i="11"/>
  <c r="F25" i="11"/>
  <c r="F27" i="11"/>
  <c r="E23" i="11"/>
  <c r="E25" i="11"/>
  <c r="E27" i="11"/>
  <c r="D16" i="11"/>
  <c r="D18" i="11"/>
  <c r="D22" i="11"/>
  <c r="D24" i="11"/>
  <c r="D26" i="11"/>
  <c r="D12" i="11"/>
  <c r="F24" i="11"/>
  <c r="E16" i="11"/>
  <c r="E22" i="11"/>
  <c r="E26" i="11"/>
  <c r="D17" i="11"/>
  <c r="D21" i="11"/>
  <c r="D25" i="11"/>
  <c r="C27" i="11"/>
  <c r="A27" i="11"/>
  <c r="B26" i="11"/>
  <c r="C25" i="11"/>
  <c r="A25" i="11"/>
  <c r="B24" i="11"/>
  <c r="C23" i="11"/>
  <c r="A23" i="11"/>
  <c r="B22" i="11"/>
  <c r="C21" i="11"/>
  <c r="A21" i="11"/>
  <c r="B27" i="11"/>
  <c r="C26" i="11"/>
  <c r="A26" i="11"/>
  <c r="B25" i="11"/>
  <c r="C24" i="11"/>
  <c r="A24" i="11"/>
  <c r="B23" i="11"/>
  <c r="C22" i="11"/>
  <c r="A22" i="11"/>
  <c r="B21" i="11"/>
  <c r="C20" i="11"/>
  <c r="A20" i="11"/>
  <c r="B19" i="11"/>
  <c r="C18" i="11"/>
  <c r="A18" i="11"/>
  <c r="B12" i="11"/>
  <c r="A13" i="11"/>
  <c r="C13" i="11"/>
  <c r="B14" i="11"/>
  <c r="A15" i="11"/>
  <c r="C15" i="11"/>
  <c r="B16" i="11"/>
  <c r="A17" i="11"/>
  <c r="C17" i="11"/>
  <c r="C19" i="11"/>
  <c r="B20" i="11"/>
  <c r="A12" i="11"/>
  <c r="C12" i="11"/>
  <c r="B13" i="11"/>
  <c r="A14" i="11"/>
  <c r="C14" i="11"/>
  <c r="B15" i="11"/>
  <c r="A16" i="11"/>
  <c r="C16" i="11"/>
  <c r="B17" i="11"/>
  <c r="B18" i="11"/>
  <c r="A19" i="11"/>
  <c r="C14" i="2" l="1"/>
  <c r="C12" i="2" s="1"/>
  <c r="C17" i="2"/>
  <c r="C16" i="2" s="1"/>
  <c r="C20" i="2"/>
  <c r="G20" i="2" s="1"/>
  <c r="G15" i="2"/>
  <c r="G21" i="2"/>
  <c r="E13" i="2"/>
  <c r="E12" i="2"/>
  <c r="G12" i="2"/>
  <c r="D19" i="2"/>
  <c r="D18" i="2"/>
  <c r="D15" i="2"/>
  <c r="D16" i="2"/>
  <c r="G16" i="2"/>
  <c r="E18" i="2"/>
  <c r="E19" i="2"/>
  <c r="E16" i="2"/>
  <c r="E15" i="2"/>
  <c r="G18" i="2"/>
  <c r="G17" i="2"/>
  <c r="D13" i="2"/>
  <c r="D12" i="2"/>
  <c r="X10" i="2"/>
  <c r="X9" i="2"/>
  <c r="X16" i="2"/>
  <c r="X15" i="2"/>
  <c r="X13" i="2"/>
  <c r="X12" i="2"/>
  <c r="X30" i="2"/>
  <c r="X29" i="2"/>
  <c r="X36" i="2"/>
  <c r="X35" i="2"/>
  <c r="X33" i="2"/>
  <c r="X32" i="2"/>
  <c r="V38" i="2"/>
  <c r="V30" i="2"/>
  <c r="O33" i="2"/>
  <c r="V15" i="2"/>
  <c r="S18" i="2"/>
  <c r="O12" i="2"/>
  <c r="T11" i="2"/>
  <c r="V10" i="2"/>
  <c r="T10" i="2"/>
  <c r="V37" i="2"/>
  <c r="V29" i="2"/>
  <c r="S31" i="2"/>
  <c r="O32" i="2"/>
  <c r="V14" i="2"/>
  <c r="S17" i="2"/>
  <c r="O11" i="2"/>
  <c r="T12" i="2"/>
  <c r="V33" i="2"/>
  <c r="O9" i="2"/>
  <c r="S11" i="2"/>
  <c r="V36" i="2"/>
  <c r="S38" i="2"/>
  <c r="O31" i="2"/>
  <c r="V13" i="2"/>
  <c r="O18" i="2"/>
  <c r="O10" i="2"/>
  <c r="T13" i="2"/>
  <c r="V18" i="2"/>
  <c r="V35" i="2"/>
  <c r="S37" i="2"/>
  <c r="O38" i="2"/>
  <c r="O30" i="2"/>
  <c r="V12" i="2"/>
  <c r="O17" i="2"/>
  <c r="T14" i="2"/>
  <c r="O36" i="2"/>
  <c r="V34" i="2"/>
  <c r="O37" i="2"/>
  <c r="O29" i="2"/>
  <c r="V11" i="2"/>
  <c r="S14" i="2"/>
  <c r="O16" i="2"/>
  <c r="T18" i="2"/>
  <c r="O15" i="2"/>
  <c r="O13" i="2"/>
  <c r="V32" i="2"/>
  <c r="S34" i="2"/>
  <c r="O35" i="2"/>
  <c r="V17" i="2"/>
  <c r="V9" i="2"/>
  <c r="O14" i="2"/>
  <c r="T9" i="2"/>
  <c r="V31" i="2"/>
  <c r="O34" i="2"/>
  <c r="V16" i="2"/>
  <c r="S19" i="2"/>
  <c r="N24" i="2"/>
  <c r="N25" i="2"/>
  <c r="N5" i="2"/>
  <c r="B6" i="2"/>
  <c r="B75" i="2" s="1"/>
  <c r="B7" i="2"/>
  <c r="N3" i="2"/>
  <c r="N26" i="2"/>
  <c r="N4" i="2"/>
  <c r="E7" i="2"/>
  <c r="B32" i="2"/>
  <c r="B31" i="2"/>
  <c r="B33" i="2"/>
  <c r="U13" i="2"/>
  <c r="U12" i="2"/>
  <c r="B26" i="2"/>
  <c r="B28" i="2"/>
  <c r="U14" i="2"/>
  <c r="B27" i="2"/>
  <c r="U10" i="2"/>
  <c r="U11" i="2"/>
  <c r="U18" i="2"/>
  <c r="U9" i="2"/>
  <c r="B7" i="11"/>
  <c r="E15" i="11"/>
  <c r="R36" i="11" s="1"/>
  <c r="F15" i="11"/>
  <c r="E19" i="11"/>
  <c r="F19" i="11"/>
  <c r="H13" i="11"/>
  <c r="D14" i="11"/>
  <c r="F13" i="11"/>
  <c r="E17" i="11"/>
  <c r="F17" i="11"/>
  <c r="E21" i="11"/>
  <c r="F21" i="11"/>
  <c r="F12" i="11"/>
  <c r="E12" i="11"/>
  <c r="R33" i="11" s="1"/>
  <c r="E13" i="11"/>
  <c r="F20" i="11"/>
  <c r="D13" i="11"/>
  <c r="D20" i="11"/>
  <c r="R40" i="11"/>
  <c r="Q40" i="11"/>
  <c r="P40" i="11"/>
  <c r="N17" i="11"/>
  <c r="M17" i="11" s="1"/>
  <c r="L17" i="11" s="1"/>
  <c r="O17" i="11" s="1"/>
  <c r="N38" i="11"/>
  <c r="M38" i="11" s="1"/>
  <c r="L38" i="11" s="1"/>
  <c r="O38" i="11" s="1"/>
  <c r="N15" i="11"/>
  <c r="M15" i="11" s="1"/>
  <c r="L15" i="11" s="1"/>
  <c r="O15" i="11" s="1"/>
  <c r="N36" i="11"/>
  <c r="M36" i="11" s="1"/>
  <c r="L36" i="11" s="1"/>
  <c r="O36" i="11" s="1"/>
  <c r="N13" i="11"/>
  <c r="M13" i="11" s="1"/>
  <c r="L13" i="11" s="1"/>
  <c r="O13" i="11" s="1"/>
  <c r="N34" i="11"/>
  <c r="M34" i="11" s="1"/>
  <c r="L34" i="11" s="1"/>
  <c r="O34" i="11" s="1"/>
  <c r="R38" i="11"/>
  <c r="Q38" i="11"/>
  <c r="P38" i="11"/>
  <c r="Q36" i="11"/>
  <c r="P36" i="11"/>
  <c r="R34" i="11"/>
  <c r="Q34" i="11"/>
  <c r="P34" i="11"/>
  <c r="R39" i="11"/>
  <c r="Q39" i="11"/>
  <c r="P39" i="11"/>
  <c r="R41" i="11"/>
  <c r="Q41" i="11"/>
  <c r="P41" i="11"/>
  <c r="R43" i="11"/>
  <c r="Q43" i="11"/>
  <c r="P43" i="11"/>
  <c r="R45" i="11"/>
  <c r="Q45" i="11"/>
  <c r="P45" i="11"/>
  <c r="R47" i="11"/>
  <c r="Q47" i="11"/>
  <c r="P47" i="11"/>
  <c r="N22" i="11"/>
  <c r="M22" i="11" s="1"/>
  <c r="L22" i="11" s="1"/>
  <c r="O22" i="11" s="1"/>
  <c r="N43" i="11"/>
  <c r="M43" i="11" s="1"/>
  <c r="L43" i="11" s="1"/>
  <c r="O43" i="11" s="1"/>
  <c r="N24" i="11"/>
  <c r="M24" i="11" s="1"/>
  <c r="L24" i="11" s="1"/>
  <c r="O24" i="11" s="1"/>
  <c r="N45" i="11"/>
  <c r="M45" i="11" s="1"/>
  <c r="L45" i="11" s="1"/>
  <c r="O45" i="11" s="1"/>
  <c r="N26" i="11"/>
  <c r="M26" i="11" s="1"/>
  <c r="L26" i="11" s="1"/>
  <c r="O26" i="11" s="1"/>
  <c r="N47" i="11"/>
  <c r="M47" i="11" s="1"/>
  <c r="L47" i="11" s="1"/>
  <c r="O47" i="11" s="1"/>
  <c r="N18" i="11"/>
  <c r="M18" i="11" s="1"/>
  <c r="L18" i="11" s="1"/>
  <c r="O18" i="11" s="1"/>
  <c r="N39" i="11"/>
  <c r="M39" i="11" s="1"/>
  <c r="L39" i="11" s="1"/>
  <c r="O39" i="11" s="1"/>
  <c r="R37" i="11"/>
  <c r="Q37" i="11"/>
  <c r="P37" i="11"/>
  <c r="Q35" i="11"/>
  <c r="P35" i="11"/>
  <c r="Q33" i="11"/>
  <c r="P33" i="11"/>
  <c r="N20" i="11"/>
  <c r="M20" i="11" s="1"/>
  <c r="L20" i="11" s="1"/>
  <c r="O20" i="11" s="1"/>
  <c r="N41" i="11"/>
  <c r="M41" i="11" s="1"/>
  <c r="L41" i="11" s="1"/>
  <c r="O41" i="11" s="1"/>
  <c r="N16" i="11"/>
  <c r="M16" i="11" s="1"/>
  <c r="L16" i="11" s="1"/>
  <c r="O16" i="11" s="1"/>
  <c r="N37" i="11"/>
  <c r="M37" i="11" s="1"/>
  <c r="L37" i="11" s="1"/>
  <c r="O37" i="11" s="1"/>
  <c r="N14" i="11"/>
  <c r="M14" i="11" s="1"/>
  <c r="L14" i="11" s="1"/>
  <c r="O14" i="11" s="1"/>
  <c r="N35" i="11"/>
  <c r="M35" i="11" s="1"/>
  <c r="L35" i="11" s="1"/>
  <c r="O35" i="11" s="1"/>
  <c r="N33" i="11"/>
  <c r="M33" i="11" s="1"/>
  <c r="L33" i="11" s="1"/>
  <c r="O33" i="11" s="1"/>
  <c r="N12" i="11"/>
  <c r="M12" i="11" s="1"/>
  <c r="L12" i="11" s="1"/>
  <c r="O12" i="11" s="1"/>
  <c r="N19" i="11"/>
  <c r="M19" i="11" s="1"/>
  <c r="L19" i="11" s="1"/>
  <c r="O19" i="11" s="1"/>
  <c r="N40" i="11"/>
  <c r="M40" i="11" s="1"/>
  <c r="L40" i="11" s="1"/>
  <c r="O40" i="11" s="1"/>
  <c r="N21" i="11"/>
  <c r="M21" i="11" s="1"/>
  <c r="L21" i="11" s="1"/>
  <c r="O21" i="11" s="1"/>
  <c r="N42" i="11"/>
  <c r="M42" i="11" s="1"/>
  <c r="L42" i="11" s="1"/>
  <c r="O42" i="11" s="1"/>
  <c r="N23" i="11"/>
  <c r="M23" i="11" s="1"/>
  <c r="L23" i="11" s="1"/>
  <c r="O23" i="11" s="1"/>
  <c r="N44" i="11"/>
  <c r="M44" i="11" s="1"/>
  <c r="L44" i="11" s="1"/>
  <c r="O44" i="11" s="1"/>
  <c r="N25" i="11"/>
  <c r="M25" i="11" s="1"/>
  <c r="L25" i="11" s="1"/>
  <c r="O25" i="11" s="1"/>
  <c r="N46" i="11"/>
  <c r="M46" i="11" s="1"/>
  <c r="L46" i="11" s="1"/>
  <c r="O46" i="11" s="1"/>
  <c r="N27" i="11"/>
  <c r="M27" i="11" s="1"/>
  <c r="L27" i="11" s="1"/>
  <c r="O27" i="11" s="1"/>
  <c r="N48" i="11"/>
  <c r="M48" i="11" s="1"/>
  <c r="L48" i="11" s="1"/>
  <c r="O48" i="11" s="1"/>
  <c r="R42" i="11"/>
  <c r="Q42" i="11"/>
  <c r="P42" i="11"/>
  <c r="R44" i="11"/>
  <c r="Q44" i="11"/>
  <c r="P44" i="11"/>
  <c r="R46" i="11"/>
  <c r="Q46" i="11"/>
  <c r="P46" i="11"/>
  <c r="R48" i="11"/>
  <c r="Q48" i="11"/>
  <c r="P48" i="11"/>
  <c r="Q19" i="11"/>
  <c r="R19" i="11"/>
  <c r="P19" i="11"/>
  <c r="Q17" i="11"/>
  <c r="R17" i="11"/>
  <c r="P17" i="11"/>
  <c r="Q15" i="11"/>
  <c r="R15" i="11"/>
  <c r="P15" i="11"/>
  <c r="Q13" i="11"/>
  <c r="R13" i="11"/>
  <c r="P13" i="11"/>
  <c r="R18" i="11"/>
  <c r="P18" i="11"/>
  <c r="Q18" i="11"/>
  <c r="Q20" i="11"/>
  <c r="R20" i="11"/>
  <c r="P20" i="11"/>
  <c r="Q22" i="11"/>
  <c r="R22" i="11"/>
  <c r="P22" i="11"/>
  <c r="Q24" i="11"/>
  <c r="R24" i="11"/>
  <c r="P24" i="11"/>
  <c r="Q26" i="11"/>
  <c r="R26" i="11"/>
  <c r="P26" i="11"/>
  <c r="R16" i="11"/>
  <c r="P16" i="11"/>
  <c r="Q16" i="11"/>
  <c r="R14" i="11"/>
  <c r="P14" i="11"/>
  <c r="Q14" i="11"/>
  <c r="R12" i="11"/>
  <c r="P12" i="11"/>
  <c r="Q12" i="11"/>
  <c r="R21" i="11"/>
  <c r="P21" i="11"/>
  <c r="Q21" i="11"/>
  <c r="R23" i="11"/>
  <c r="P23" i="11"/>
  <c r="Q23" i="11"/>
  <c r="R25" i="11"/>
  <c r="P25" i="11"/>
  <c r="Q25" i="11"/>
  <c r="R27" i="11"/>
  <c r="P27" i="11"/>
  <c r="Q27" i="11"/>
  <c r="C15" i="2" l="1"/>
  <c r="C13" i="2"/>
  <c r="C18" i="2"/>
  <c r="C19" i="2"/>
  <c r="W11" i="2"/>
  <c r="S36" i="2"/>
  <c r="S35" i="2"/>
  <c r="S33" i="2"/>
  <c r="S32" i="2"/>
  <c r="S30" i="2"/>
  <c r="S29" i="2"/>
  <c r="S16" i="2"/>
  <c r="S15" i="2"/>
  <c r="S13" i="2"/>
  <c r="S12" i="2"/>
  <c r="S10" i="2"/>
  <c r="S9" i="2"/>
  <c r="W9" i="2"/>
  <c r="W33" i="2"/>
  <c r="W13" i="2"/>
  <c r="W12" i="2"/>
  <c r="W31" i="2"/>
  <c r="W37" i="2"/>
  <c r="W34" i="2"/>
  <c r="W36" i="2"/>
  <c r="W29" i="2"/>
  <c r="W38" i="2"/>
  <c r="W32" i="2"/>
  <c r="W35" i="2"/>
  <c r="W30" i="2"/>
  <c r="W10" i="2"/>
  <c r="W16" i="2"/>
  <c r="W14" i="2"/>
  <c r="W18" i="2"/>
  <c r="W15" i="2"/>
  <c r="W17" i="2"/>
  <c r="P37" i="2"/>
  <c r="P34" i="2"/>
  <c r="P31" i="2"/>
  <c r="P17" i="2"/>
  <c r="P14" i="2"/>
  <c r="P13" i="2" s="1"/>
  <c r="P11" i="2"/>
  <c r="C32" i="2"/>
  <c r="C27" i="2"/>
  <c r="P38" i="2"/>
  <c r="C28" i="2"/>
  <c r="P18" i="2"/>
  <c r="Q18" i="2" s="1"/>
  <c r="R18" i="2" s="1"/>
  <c r="C26" i="2"/>
  <c r="D75" i="2"/>
  <c r="B76" i="2"/>
  <c r="C33" i="2"/>
  <c r="C31" i="2"/>
  <c r="A28" i="2"/>
  <c r="A33" i="2"/>
  <c r="A27" i="2"/>
  <c r="A32" i="2"/>
  <c r="A26" i="2"/>
  <c r="A31" i="2"/>
  <c r="B77" i="2"/>
  <c r="F14" i="11"/>
  <c r="E14" i="11"/>
  <c r="R35" i="11" s="1"/>
  <c r="P36" i="2" l="1"/>
  <c r="P35" i="2"/>
  <c r="P33" i="2"/>
  <c r="P32" i="2"/>
  <c r="Q32" i="2" s="1"/>
  <c r="R32" i="2" s="1"/>
  <c r="P30" i="2"/>
  <c r="P29" i="2"/>
  <c r="Q29" i="2" s="1"/>
  <c r="R29" i="2" s="1"/>
  <c r="P15" i="2"/>
  <c r="P16" i="2"/>
  <c r="Q14" i="2"/>
  <c r="R14" i="2" s="1"/>
  <c r="P12" i="2"/>
  <c r="Q12" i="2" s="1"/>
  <c r="R12" i="2" s="1"/>
  <c r="P9" i="2"/>
  <c r="Q9" i="2" s="1"/>
  <c r="R9" i="2" s="1"/>
  <c r="P10" i="2"/>
  <c r="Q38" i="2"/>
  <c r="R38" i="2" s="1"/>
  <c r="Q13" i="2"/>
  <c r="R13" i="2" s="1"/>
  <c r="J78" i="2"/>
  <c r="E82" i="2"/>
  <c r="G82" i="2"/>
  <c r="I82" i="2"/>
  <c r="E83" i="2"/>
  <c r="G83" i="2"/>
  <c r="I83" i="2"/>
  <c r="E84" i="2"/>
  <c r="G84" i="2"/>
  <c r="I84" i="2"/>
  <c r="E85" i="2"/>
  <c r="G85" i="2"/>
  <c r="I85" i="2"/>
  <c r="E86" i="2"/>
  <c r="G86" i="2"/>
  <c r="I86" i="2"/>
  <c r="E87" i="2"/>
  <c r="G87" i="2"/>
  <c r="I87" i="2"/>
  <c r="E88" i="2"/>
  <c r="G88" i="2"/>
  <c r="I88" i="2"/>
  <c r="E89" i="2"/>
  <c r="G89" i="2"/>
  <c r="I89" i="2"/>
  <c r="E90" i="2"/>
  <c r="G90" i="2"/>
  <c r="I90" i="2"/>
  <c r="E91" i="2"/>
  <c r="G91" i="2"/>
  <c r="I91" i="2"/>
  <c r="E92" i="2"/>
  <c r="G92" i="2"/>
  <c r="I92" i="2"/>
  <c r="E93" i="2"/>
  <c r="G93" i="2"/>
  <c r="I93" i="2"/>
  <c r="E94" i="2"/>
  <c r="G94" i="2"/>
  <c r="I94" i="2"/>
  <c r="E95" i="2"/>
  <c r="G95" i="2"/>
  <c r="I95" i="2"/>
  <c r="E96" i="2"/>
  <c r="G96" i="2"/>
  <c r="I96" i="2"/>
  <c r="E97" i="2"/>
  <c r="G97" i="2"/>
  <c r="I97" i="2"/>
  <c r="E98" i="2"/>
  <c r="G98" i="2"/>
  <c r="I98" i="2"/>
  <c r="E99" i="2"/>
  <c r="G99" i="2"/>
  <c r="I99" i="2"/>
  <c r="E100" i="2"/>
  <c r="G100" i="2"/>
  <c r="I100" i="2"/>
  <c r="E101" i="2"/>
  <c r="G101" i="2"/>
  <c r="I101" i="2"/>
  <c r="F82" i="2"/>
  <c r="H82" i="2"/>
  <c r="J79" i="2"/>
  <c r="F83" i="2"/>
  <c r="H83" i="2"/>
  <c r="J80" i="2"/>
  <c r="F84" i="2"/>
  <c r="H84" i="2"/>
  <c r="J81" i="2"/>
  <c r="F85" i="2"/>
  <c r="H85" i="2"/>
  <c r="J82" i="2"/>
  <c r="F86" i="2"/>
  <c r="H86" i="2"/>
  <c r="J83" i="2"/>
  <c r="F87" i="2"/>
  <c r="H87" i="2"/>
  <c r="J84" i="2"/>
  <c r="F88" i="2"/>
  <c r="H88" i="2"/>
  <c r="J85" i="2"/>
  <c r="F89" i="2"/>
  <c r="H89" i="2"/>
  <c r="J86" i="2"/>
  <c r="F90" i="2"/>
  <c r="H90" i="2"/>
  <c r="J87" i="2"/>
  <c r="F91" i="2"/>
  <c r="H91" i="2"/>
  <c r="J88" i="2"/>
  <c r="F92" i="2"/>
  <c r="H92" i="2"/>
  <c r="J89" i="2"/>
  <c r="F93" i="2"/>
  <c r="H93" i="2"/>
  <c r="J90" i="2"/>
  <c r="F94" i="2"/>
  <c r="H94" i="2"/>
  <c r="J91" i="2"/>
  <c r="F95" i="2"/>
  <c r="H95" i="2"/>
  <c r="J92" i="2"/>
  <c r="F96" i="2"/>
  <c r="H96" i="2"/>
  <c r="J93" i="2"/>
  <c r="F97" i="2"/>
  <c r="H97" i="2"/>
  <c r="J94" i="2"/>
  <c r="F98" i="2"/>
  <c r="H98" i="2"/>
  <c r="J95" i="2"/>
  <c r="F99" i="2"/>
  <c r="H99" i="2"/>
  <c r="J96" i="2"/>
  <c r="F100" i="2"/>
  <c r="H100" i="2"/>
  <c r="J97" i="2"/>
  <c r="F101" i="2"/>
  <c r="H101" i="2"/>
  <c r="J98" i="2"/>
  <c r="H81" i="2"/>
  <c r="I81" i="2"/>
  <c r="F81" i="2"/>
  <c r="G81" i="2"/>
  <c r="E81" i="2"/>
  <c r="A98" i="2"/>
  <c r="S118" i="2" s="1"/>
  <c r="C98" i="2"/>
  <c r="A99" i="2"/>
  <c r="S119" i="2" s="1"/>
  <c r="C100" i="2"/>
  <c r="A101" i="2"/>
  <c r="S121" i="2" s="1"/>
  <c r="B98" i="2"/>
  <c r="D98" i="2"/>
  <c r="B99" i="2"/>
  <c r="D99" i="2"/>
  <c r="B100" i="2"/>
  <c r="D100" i="2"/>
  <c r="B101" i="2"/>
  <c r="D101" i="2"/>
  <c r="C99" i="2"/>
  <c r="A100" i="2"/>
  <c r="S120" i="2" s="1"/>
  <c r="C101" i="2"/>
  <c r="B97" i="2"/>
  <c r="A97" i="2"/>
  <c r="S117" i="2" s="1"/>
  <c r="C97" i="2"/>
  <c r="A96" i="2"/>
  <c r="S116" i="2" s="1"/>
  <c r="C81" i="2"/>
  <c r="C83" i="2"/>
  <c r="C85" i="2"/>
  <c r="C87" i="2"/>
  <c r="C89" i="2"/>
  <c r="C91" i="2"/>
  <c r="C93" i="2"/>
  <c r="C95" i="2"/>
  <c r="C82" i="2"/>
  <c r="C84" i="2"/>
  <c r="C86" i="2"/>
  <c r="C88" i="2"/>
  <c r="C90" i="2"/>
  <c r="C92" i="2"/>
  <c r="C94" i="2"/>
  <c r="C96" i="2"/>
  <c r="B81" i="2"/>
  <c r="B82" i="2"/>
  <c r="B84" i="2"/>
  <c r="B86" i="2"/>
  <c r="B88" i="2"/>
  <c r="B90" i="2"/>
  <c r="B92" i="2"/>
  <c r="B94" i="2"/>
  <c r="B96" i="2"/>
  <c r="B83" i="2"/>
  <c r="B85" i="2"/>
  <c r="B87" i="2"/>
  <c r="B89" i="2"/>
  <c r="B91" i="2"/>
  <c r="B93" i="2"/>
  <c r="B95" i="2"/>
  <c r="A94" i="2"/>
  <c r="A83" i="2"/>
  <c r="A85" i="2"/>
  <c r="A87" i="2"/>
  <c r="A89" i="2"/>
  <c r="A91" i="2"/>
  <c r="A93" i="2"/>
  <c r="A95" i="2"/>
  <c r="A82" i="2"/>
  <c r="A84" i="2"/>
  <c r="A86" i="2"/>
  <c r="S106" i="2" s="1"/>
  <c r="A88" i="2"/>
  <c r="A90" i="2"/>
  <c r="S110" i="2" s="1"/>
  <c r="A92" i="2"/>
  <c r="S112" i="2" s="1"/>
  <c r="A81" i="2"/>
  <c r="Q30" i="2" l="1"/>
  <c r="R30" i="2" s="1"/>
  <c r="Q33" i="2"/>
  <c r="R33" i="2" s="1"/>
  <c r="E31" i="2"/>
  <c r="Q10" i="2"/>
  <c r="R10" i="2" s="1"/>
  <c r="G33" i="2"/>
  <c r="H28" i="2"/>
  <c r="S83" i="2"/>
  <c r="S108" i="2"/>
  <c r="S79" i="2"/>
  <c r="S104" i="2"/>
  <c r="S90" i="2"/>
  <c r="S115" i="2"/>
  <c r="S86" i="2"/>
  <c r="S111" i="2"/>
  <c r="S82" i="2"/>
  <c r="S107" i="2"/>
  <c r="S78" i="2"/>
  <c r="S103" i="2"/>
  <c r="S102" i="2"/>
  <c r="S88" i="2"/>
  <c r="S113" i="2"/>
  <c r="S84" i="2"/>
  <c r="S109" i="2"/>
  <c r="S80" i="2"/>
  <c r="S105" i="2"/>
  <c r="S89" i="2"/>
  <c r="S114" i="2"/>
  <c r="S101" i="2"/>
  <c r="N96" i="2"/>
  <c r="M93" i="2" s="1"/>
  <c r="K106" i="2" s="1"/>
  <c r="O96" i="2" s="1"/>
  <c r="N121" i="2"/>
  <c r="M118" i="2" s="1"/>
  <c r="K131" i="2" s="1"/>
  <c r="O121" i="2" s="1"/>
  <c r="N95" i="2"/>
  <c r="M92" i="2" s="1"/>
  <c r="K105" i="2" s="1"/>
  <c r="O95" i="2" s="1"/>
  <c r="N120" i="2"/>
  <c r="M117" i="2" s="1"/>
  <c r="K130" i="2" s="1"/>
  <c r="O120" i="2" s="1"/>
  <c r="N94" i="2"/>
  <c r="M91" i="2" s="1"/>
  <c r="K104" i="2" s="1"/>
  <c r="O94" i="2" s="1"/>
  <c r="N119" i="2"/>
  <c r="M116" i="2" s="1"/>
  <c r="K129" i="2" s="1"/>
  <c r="O119" i="2" s="1"/>
  <c r="N118" i="2"/>
  <c r="M115" i="2" s="1"/>
  <c r="K128" i="2" s="1"/>
  <c r="O118" i="2" s="1"/>
  <c r="P120" i="2"/>
  <c r="R120" i="2"/>
  <c r="Q120" i="2"/>
  <c r="P121" i="2"/>
  <c r="R121" i="2"/>
  <c r="Q121" i="2"/>
  <c r="P119" i="2"/>
  <c r="R119" i="2"/>
  <c r="Q119" i="2"/>
  <c r="P118" i="2"/>
  <c r="R118" i="2"/>
  <c r="Q118" i="2"/>
  <c r="P117" i="2"/>
  <c r="R117" i="2"/>
  <c r="Q117" i="2"/>
  <c r="N93" i="2"/>
  <c r="M90" i="2" s="1"/>
  <c r="K103" i="2" s="1"/>
  <c r="O93" i="2" s="1"/>
  <c r="N92" i="2"/>
  <c r="M89" i="2" s="1"/>
  <c r="K102" i="2" s="1"/>
  <c r="O92" i="2" s="1"/>
  <c r="N117" i="2"/>
  <c r="M114" i="2" s="1"/>
  <c r="K127" i="2" s="1"/>
  <c r="O117" i="2" s="1"/>
  <c r="S76" i="2"/>
  <c r="N101" i="2"/>
  <c r="M98" i="2" s="1"/>
  <c r="K111" i="2" s="1"/>
  <c r="O101" i="2" s="1"/>
  <c r="N90" i="2"/>
  <c r="M87" i="2" s="1"/>
  <c r="K100" i="2" s="1"/>
  <c r="O90" i="2" s="1"/>
  <c r="N86" i="2"/>
  <c r="M83" i="2" s="1"/>
  <c r="K96" i="2" s="1"/>
  <c r="O86" i="2" s="1"/>
  <c r="N107" i="2"/>
  <c r="M104" i="2" s="1"/>
  <c r="K117" i="2" s="1"/>
  <c r="O107" i="2" s="1"/>
  <c r="N78" i="2"/>
  <c r="M75" i="2" s="1"/>
  <c r="K88" i="2" s="1"/>
  <c r="O78" i="2" s="1"/>
  <c r="N89" i="2"/>
  <c r="M86" i="2" s="1"/>
  <c r="K99" i="2" s="1"/>
  <c r="O89" i="2" s="1"/>
  <c r="N85" i="2"/>
  <c r="M82" i="2" s="1"/>
  <c r="K95" i="2" s="1"/>
  <c r="O85" i="2" s="1"/>
  <c r="N81" i="2"/>
  <c r="M78" i="2" s="1"/>
  <c r="K91" i="2" s="1"/>
  <c r="O81" i="2" s="1"/>
  <c r="N77" i="2"/>
  <c r="M74" i="2" s="1"/>
  <c r="K87" i="2" s="1"/>
  <c r="O77" i="2" s="1"/>
  <c r="N113" i="2"/>
  <c r="M110" i="2" s="1"/>
  <c r="K123" i="2" s="1"/>
  <c r="O113" i="2" s="1"/>
  <c r="N109" i="2"/>
  <c r="M106" i="2" s="1"/>
  <c r="K119" i="2" s="1"/>
  <c r="O109" i="2" s="1"/>
  <c r="N80" i="2"/>
  <c r="M77" i="2" s="1"/>
  <c r="K90" i="2" s="1"/>
  <c r="O80" i="2" s="1"/>
  <c r="N116" i="2"/>
  <c r="M113" i="2" s="1"/>
  <c r="K126" i="2" s="1"/>
  <c r="O116" i="2" s="1"/>
  <c r="N87" i="2"/>
  <c r="M84" i="2" s="1"/>
  <c r="K97" i="2" s="1"/>
  <c r="O87" i="2" s="1"/>
  <c r="N108" i="2"/>
  <c r="M105" i="2" s="1"/>
  <c r="K118" i="2" s="1"/>
  <c r="O108" i="2" s="1"/>
  <c r="N79" i="2"/>
  <c r="M76" i="2" s="1"/>
  <c r="K89" i="2" s="1"/>
  <c r="O79" i="2" s="1"/>
  <c r="R89" i="2"/>
  <c r="P94" i="2"/>
  <c r="Q94" i="2"/>
  <c r="S94" i="2"/>
  <c r="R94" i="2"/>
  <c r="P95" i="2"/>
  <c r="Q95" i="2"/>
  <c r="S95" i="2"/>
  <c r="R95" i="2"/>
  <c r="R96" i="2"/>
  <c r="Q96" i="2"/>
  <c r="S96" i="2"/>
  <c r="P96" i="2"/>
  <c r="Q93" i="2"/>
  <c r="S93" i="2"/>
  <c r="P93" i="2"/>
  <c r="R93" i="2"/>
  <c r="Q92" i="2"/>
  <c r="S92" i="2"/>
  <c r="P92" i="2"/>
  <c r="R92" i="2"/>
  <c r="R116" i="2"/>
  <c r="S91" i="2"/>
  <c r="R110" i="2"/>
  <c r="S85" i="2"/>
  <c r="R106" i="2"/>
  <c r="S81" i="2"/>
  <c r="R102" i="2"/>
  <c r="S77" i="2"/>
  <c r="R112" i="2"/>
  <c r="S87" i="2"/>
  <c r="Q101" i="2"/>
  <c r="R108" i="2"/>
  <c r="R104" i="2"/>
  <c r="Q115" i="2"/>
  <c r="R115" i="2"/>
  <c r="Q111" i="2"/>
  <c r="R111" i="2"/>
  <c r="Q107" i="2"/>
  <c r="R107" i="2"/>
  <c r="Q103" i="2"/>
  <c r="R103" i="2"/>
  <c r="Q113" i="2"/>
  <c r="R113" i="2"/>
  <c r="Q109" i="2"/>
  <c r="R109" i="2"/>
  <c r="Q105" i="2"/>
  <c r="R105" i="2"/>
  <c r="Q114" i="2"/>
  <c r="R114" i="2"/>
  <c r="P112" i="2"/>
  <c r="Q112" i="2"/>
  <c r="P108" i="2"/>
  <c r="Q108" i="2"/>
  <c r="P104" i="2"/>
  <c r="Q104" i="2"/>
  <c r="P116" i="2"/>
  <c r="Q116" i="2"/>
  <c r="P110" i="2"/>
  <c r="Q110" i="2"/>
  <c r="P106" i="2"/>
  <c r="Q106" i="2"/>
  <c r="P102" i="2"/>
  <c r="Q102" i="2"/>
  <c r="P115" i="2"/>
  <c r="P111" i="2"/>
  <c r="P107" i="2"/>
  <c r="P103" i="2"/>
  <c r="P113" i="2"/>
  <c r="P109" i="2"/>
  <c r="P105" i="2"/>
  <c r="P114" i="2"/>
  <c r="R101" i="2"/>
  <c r="P101" i="2"/>
  <c r="Q90" i="2"/>
  <c r="Q88" i="2"/>
  <c r="Q76" i="2"/>
  <c r="Q82" i="2"/>
  <c r="N106" i="2"/>
  <c r="M103" i="2" s="1"/>
  <c r="K116" i="2" s="1"/>
  <c r="O106" i="2" s="1"/>
  <c r="P87" i="2"/>
  <c r="N115" i="2"/>
  <c r="M112" i="2" s="1"/>
  <c r="K125" i="2" s="1"/>
  <c r="O115" i="2" s="1"/>
  <c r="P79" i="2"/>
  <c r="Q78" i="2"/>
  <c r="R90" i="2"/>
  <c r="N114" i="2"/>
  <c r="M111" i="2" s="1"/>
  <c r="K124" i="2" s="1"/>
  <c r="O114" i="2" s="1"/>
  <c r="P83" i="2"/>
  <c r="R86" i="2"/>
  <c r="P78" i="2"/>
  <c r="N103" i="2"/>
  <c r="M100" i="2" s="1"/>
  <c r="K113" i="2" s="1"/>
  <c r="O103" i="2" s="1"/>
  <c r="P90" i="2"/>
  <c r="Q87" i="2"/>
  <c r="R87" i="2"/>
  <c r="Q83" i="2"/>
  <c r="R83" i="2"/>
  <c r="Q79" i="2"/>
  <c r="R79" i="2"/>
  <c r="P86" i="2"/>
  <c r="Q86" i="2"/>
  <c r="P82" i="2"/>
  <c r="R78" i="2"/>
  <c r="R76" i="2"/>
  <c r="P76" i="2"/>
  <c r="N91" i="2"/>
  <c r="M88" i="2" s="1"/>
  <c r="N76" i="2"/>
  <c r="M73" i="2" s="1"/>
  <c r="K86" i="2" s="1"/>
  <c r="O76" i="2" s="1"/>
  <c r="P85" i="2"/>
  <c r="N105" i="2"/>
  <c r="M102" i="2" s="1"/>
  <c r="K115" i="2" s="1"/>
  <c r="O105" i="2" s="1"/>
  <c r="N84" i="2"/>
  <c r="M81" i="2" s="1"/>
  <c r="K94" i="2" s="1"/>
  <c r="O84" i="2" s="1"/>
  <c r="R88" i="2"/>
  <c r="R91" i="2"/>
  <c r="P81" i="2"/>
  <c r="Q84" i="2"/>
  <c r="R80" i="2"/>
  <c r="N112" i="2"/>
  <c r="M109" i="2" s="1"/>
  <c r="K122" i="2" s="1"/>
  <c r="O112" i="2" s="1"/>
  <c r="P77" i="2"/>
  <c r="N111" i="2"/>
  <c r="M108" i="2" s="1"/>
  <c r="K121" i="2" s="1"/>
  <c r="O111" i="2" s="1"/>
  <c r="N110" i="2"/>
  <c r="M107" i="2" s="1"/>
  <c r="K120" i="2" s="1"/>
  <c r="O110" i="2" s="1"/>
  <c r="Q91" i="2"/>
  <c r="P91" i="2"/>
  <c r="Q89" i="2"/>
  <c r="P89" i="2"/>
  <c r="Q85" i="2"/>
  <c r="R85" i="2"/>
  <c r="Q81" i="2"/>
  <c r="R81" i="2"/>
  <c r="P88" i="2"/>
  <c r="P84" i="2"/>
  <c r="P80" i="2"/>
  <c r="Q80" i="2"/>
  <c r="N104" i="2"/>
  <c r="M101" i="2" s="1"/>
  <c r="K114" i="2" s="1"/>
  <c r="O104" i="2" s="1"/>
  <c r="Q77" i="2"/>
  <c r="N82" i="2"/>
  <c r="M79" i="2" s="1"/>
  <c r="K92" i="2" s="1"/>
  <c r="O82" i="2" s="1"/>
  <c r="R84" i="2"/>
  <c r="R82" i="2"/>
  <c r="N88" i="2"/>
  <c r="M85" i="2" s="1"/>
  <c r="K98" i="2" s="1"/>
  <c r="O88" i="2" s="1"/>
  <c r="N83" i="2"/>
  <c r="M80" i="2" s="1"/>
  <c r="K93" i="2" s="1"/>
  <c r="O83" i="2" s="1"/>
  <c r="N102" i="2"/>
  <c r="M99" i="2" s="1"/>
  <c r="K112" i="2" s="1"/>
  <c r="O102" i="2" s="1"/>
  <c r="R77" i="2"/>
  <c r="G32" i="2" l="1"/>
  <c r="H27" i="2"/>
  <c r="G27" i="2"/>
  <c r="F26" i="2"/>
  <c r="F27" i="2"/>
  <c r="D32" i="2"/>
  <c r="D27" i="2"/>
  <c r="I27" i="2"/>
  <c r="H32" i="2"/>
  <c r="F32" i="2"/>
  <c r="Q11" i="2"/>
  <c r="R11" i="2" s="1"/>
  <c r="F31" i="2"/>
  <c r="G26" i="2"/>
  <c r="D31" i="2"/>
  <c r="H26" i="2"/>
  <c r="Q34" i="2"/>
  <c r="R34" i="2" s="1"/>
  <c r="Q31" i="2"/>
  <c r="R31" i="2" s="1"/>
  <c r="E32" i="2"/>
  <c r="E27" i="2"/>
  <c r="I32" i="2"/>
  <c r="D26" i="2"/>
  <c r="E26" i="2"/>
  <c r="G31" i="2"/>
  <c r="I26" i="2"/>
  <c r="I31" i="2"/>
  <c r="H31" i="2"/>
  <c r="F28" i="2"/>
  <c r="D33" i="2"/>
  <c r="E33" i="2"/>
  <c r="D28" i="2"/>
  <c r="I33" i="2"/>
  <c r="E28" i="2"/>
  <c r="H33" i="2"/>
  <c r="G28" i="2"/>
  <c r="F33" i="2"/>
  <c r="I28" i="2"/>
  <c r="K101" i="2"/>
  <c r="O9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Tesárek</author>
  </authors>
  <commentList>
    <comment ref="K13" authorId="0" shapeId="0" xr:uid="{AE467AE6-D18A-4559-B296-8AEBE042FA66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>ss,00</t>
        </r>
      </text>
    </comment>
    <comment ref="U13" authorId="0" shapeId="0" xr:uid="{AEAC6426-A8B3-49EC-AE1C-ACEFC9DBF072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 xml:space="preserve">ss,00
</t>
        </r>
      </text>
    </comment>
  </commentList>
</comments>
</file>

<file path=xl/sharedStrings.xml><?xml version="1.0" encoding="utf-8"?>
<sst xmlns="http://schemas.openxmlformats.org/spreadsheetml/2006/main" count="404" uniqueCount="211">
  <si>
    <t>Name</t>
  </si>
  <si>
    <t>Gender</t>
  </si>
  <si>
    <t>Coach</t>
  </si>
  <si>
    <t>Nation</t>
  </si>
  <si>
    <t>Date</t>
  </si>
  <si>
    <t>Season</t>
  </si>
  <si>
    <t>Stroke</t>
  </si>
  <si>
    <t>Swim</t>
  </si>
  <si>
    <t>200m</t>
  </si>
  <si>
    <t>1st 100m</t>
  </si>
  <si>
    <t>2nd 100m</t>
  </si>
  <si>
    <t>Ave 100m</t>
  </si>
  <si>
    <t>HR</t>
  </si>
  <si>
    <t>La</t>
  </si>
  <si>
    <t>SR</t>
  </si>
  <si>
    <t>SC</t>
  </si>
  <si>
    <t>SEI</t>
  </si>
  <si>
    <t>RPE</t>
  </si>
  <si>
    <t>Rec HR</t>
  </si>
  <si>
    <t>HR Drop</t>
  </si>
  <si>
    <t>La (mmol)</t>
  </si>
  <si>
    <t>LTH</t>
  </si>
  <si>
    <t>HRatLT</t>
  </si>
  <si>
    <t>Amaka Gessler</t>
  </si>
  <si>
    <t>2009-2010</t>
  </si>
  <si>
    <t>Freestyle</t>
  </si>
  <si>
    <t>2010-2011</t>
  </si>
  <si>
    <t>2011-2012</t>
  </si>
  <si>
    <t>Chloe Francis</t>
  </si>
  <si>
    <t>Dylan Dunlop-Barrett</t>
  </si>
  <si>
    <t>Glenn Snyders</t>
  </si>
  <si>
    <t xml:space="preserve">Male </t>
  </si>
  <si>
    <t>Jessie Blundell</t>
  </si>
  <si>
    <t>Kane Radford</t>
  </si>
  <si>
    <t>Kurt Bassett</t>
  </si>
  <si>
    <t>Lauren Boyle</t>
  </si>
  <si>
    <t>Matthew Stanley</t>
  </si>
  <si>
    <t>Melissa Ingram</t>
  </si>
  <si>
    <t>Mitchell Donaldson</t>
  </si>
  <si>
    <t>Nathan Capp</t>
  </si>
  <si>
    <t>Penelope Marshall</t>
  </si>
  <si>
    <t>Shaun Burnett</t>
  </si>
  <si>
    <t>Steven Kent</t>
  </si>
  <si>
    <t>Tash Hind</t>
  </si>
  <si>
    <t>STEP TEST REPORT</t>
  </si>
  <si>
    <t>LC</t>
  </si>
  <si>
    <t>Pool Length</t>
  </si>
  <si>
    <t xml:space="preserve">Step 1 </t>
  </si>
  <si>
    <t>Step 2</t>
  </si>
  <si>
    <t>Step 3</t>
  </si>
  <si>
    <t>Step 4</t>
  </si>
  <si>
    <t>Step 5</t>
  </si>
  <si>
    <t>Step 6</t>
  </si>
  <si>
    <t>Step 7</t>
  </si>
  <si>
    <t>LA</t>
  </si>
  <si>
    <t>Test ID</t>
  </si>
  <si>
    <t>Nutrition</t>
  </si>
  <si>
    <t>Recovery</t>
  </si>
  <si>
    <t>Location</t>
  </si>
  <si>
    <t>Resting HR</t>
  </si>
  <si>
    <t>Sleep Qual</t>
  </si>
  <si>
    <t>Sleep Hrs</t>
  </si>
  <si>
    <t>Pre-Test Physiol Data</t>
  </si>
  <si>
    <t>Carl O'Donnell</t>
  </si>
  <si>
    <t>Gareth Kean</t>
  </si>
  <si>
    <t>Most Recent Test</t>
  </si>
  <si>
    <t>Comments</t>
  </si>
  <si>
    <t>Previous Best Test</t>
  </si>
  <si>
    <t>Best Time</t>
  </si>
  <si>
    <t>Test Date</t>
  </si>
  <si>
    <r>
      <t>LA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</si>
  <si>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AT</t>
    </r>
  </si>
  <si>
    <r>
      <t>HR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</si>
  <si>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2mM</t>
    </r>
  </si>
  <si>
    <r>
      <t>Time</t>
    </r>
    <r>
      <rPr>
        <vertAlign val="subscript"/>
        <sz val="10"/>
        <rFont val="Arial"/>
        <family val="2"/>
      </rPr>
      <t>4mM</t>
    </r>
  </si>
  <si>
    <r>
      <t>HR</t>
    </r>
    <r>
      <rPr>
        <vertAlign val="subscript"/>
        <sz val="10"/>
        <rFont val="Arial"/>
        <family val="2"/>
      </rPr>
      <t>2mM</t>
    </r>
  </si>
  <si>
    <r>
      <t>HR</t>
    </r>
    <r>
      <rPr>
        <vertAlign val="subscript"/>
        <sz val="10"/>
        <rFont val="Arial"/>
        <family val="2"/>
      </rPr>
      <t>4mM</t>
    </r>
  </si>
  <si>
    <t>All Test Data</t>
  </si>
  <si>
    <t>Test Results</t>
  </si>
  <si>
    <t>LAAT</t>
  </si>
  <si>
    <t>TimeAT</t>
  </si>
  <si>
    <t>HRAT</t>
  </si>
  <si>
    <t>Time2mM</t>
  </si>
  <si>
    <t>Time4mM</t>
  </si>
  <si>
    <t>HR2mM</t>
  </si>
  <si>
    <t>HR4mM</t>
  </si>
  <si>
    <t>Seasonal Trends</t>
  </si>
  <si>
    <t>Date No Yr</t>
  </si>
  <si>
    <t>Sophia Bachelor</t>
  </si>
  <si>
    <t>Natalie Wiegersma</t>
  </si>
  <si>
    <t>Lisa Pankhurst</t>
  </si>
  <si>
    <t>DoY</t>
  </si>
  <si>
    <t>D21Sept</t>
  </si>
  <si>
    <t>Dumy DoY Series</t>
  </si>
  <si>
    <t>DOY</t>
  </si>
  <si>
    <t>Y</t>
  </si>
  <si>
    <t>Label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</si>
  <si>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</si>
  <si>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</si>
  <si>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</si>
  <si>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</si>
  <si>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</si>
  <si>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</si>
  <si>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</si>
  <si>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</si>
  <si>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</si>
  <si>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Jul</t>
  </si>
  <si>
    <t>Aug</t>
  </si>
  <si>
    <t>Sept</t>
  </si>
  <si>
    <t>SaveTo Folder</t>
  </si>
  <si>
    <t>C:\Swimming\Step Tests\</t>
  </si>
  <si>
    <t>Default File Name</t>
  </si>
  <si>
    <t>2012-2013</t>
  </si>
  <si>
    <t>100m Time at Heart Rate</t>
  </si>
  <si>
    <t>Time120</t>
  </si>
  <si>
    <t>Time130</t>
  </si>
  <si>
    <t>Time140</t>
  </si>
  <si>
    <t>Time150</t>
  </si>
  <si>
    <t>Time160</t>
  </si>
  <si>
    <t>Time170</t>
  </si>
  <si>
    <t>Time180</t>
  </si>
  <si>
    <t>Time190</t>
  </si>
  <si>
    <t>Time200</t>
  </si>
  <si>
    <t>Test 1</t>
  </si>
  <si>
    <t>Test 2</t>
  </si>
  <si>
    <t>Athlete 1</t>
  </si>
  <si>
    <t>FORMULÁŘ STEP TESTU</t>
  </si>
  <si>
    <t>Jméno</t>
  </si>
  <si>
    <t>Datum</t>
  </si>
  <si>
    <t>Aktuální data současného testu</t>
  </si>
  <si>
    <t>Úsek</t>
  </si>
  <si>
    <t>1. 100m</t>
  </si>
  <si>
    <t>TF</t>
  </si>
  <si>
    <t>Informace o testu</t>
  </si>
  <si>
    <t>Aktuální test</t>
  </si>
  <si>
    <t>Plavecký způsob</t>
  </si>
  <si>
    <t>Bazén (50m/25m)</t>
  </si>
  <si>
    <t>Porovnání předchozích testů</t>
  </si>
  <si>
    <t>Souhrnné údaje</t>
  </si>
  <si>
    <t>Datum testu</t>
  </si>
  <si>
    <t>Nejlepší čas</t>
  </si>
  <si>
    <t>Čas při TF</t>
  </si>
  <si>
    <t>Volný způsob</t>
  </si>
  <si>
    <t>IÚZ</t>
  </si>
  <si>
    <t>Pohlaví</t>
  </si>
  <si>
    <t>Trenér</t>
  </si>
  <si>
    <t>Délka bazénu</t>
  </si>
  <si>
    <t>Úsek 1</t>
  </si>
  <si>
    <t>Úsek 2</t>
  </si>
  <si>
    <t>Úsek 3</t>
  </si>
  <si>
    <t>Úsek 4</t>
  </si>
  <si>
    <t>Úsek 5</t>
  </si>
  <si>
    <t>Úsek 6</t>
  </si>
  <si>
    <t>Úsek 7</t>
  </si>
  <si>
    <t>Muž</t>
  </si>
  <si>
    <t>Místo</t>
  </si>
  <si>
    <t>50 m</t>
  </si>
  <si>
    <t>Dosažený čas</t>
  </si>
  <si>
    <t>Laktát (LA)</t>
  </si>
  <si>
    <t>Počet záběrů (PZ)</t>
  </si>
  <si>
    <t>Tepová frekvence (TF)</t>
  </si>
  <si>
    <t>Zotavení</t>
  </si>
  <si>
    <t>Zotavení - TF</t>
  </si>
  <si>
    <t>Kalkulované hodnoty</t>
  </si>
  <si>
    <t>Průměr 100m úsek 1</t>
  </si>
  <si>
    <t>Průměr 100m úsek 2</t>
  </si>
  <si>
    <t>Průměr 100m úsek 3</t>
  </si>
  <si>
    <t>Průměr 100m úsek 4</t>
  </si>
  <si>
    <t>Průměr 100 m úsek 5</t>
  </si>
  <si>
    <t>Průměr 100m úsek 6</t>
  </si>
  <si>
    <t>Průměr 100m úsek 7</t>
  </si>
  <si>
    <t>Žena</t>
  </si>
  <si>
    <t>25 m</t>
  </si>
  <si>
    <t>Prsa</t>
  </si>
  <si>
    <t>Znak</t>
  </si>
  <si>
    <t>Motýlek</t>
  </si>
  <si>
    <t>Praha</t>
  </si>
  <si>
    <t>Čas při LA</t>
  </si>
  <si>
    <t>Jak používat tento report?</t>
  </si>
  <si>
    <r>
      <t xml:space="preserve">Nejprve je nezbytné vložit veškerá potřebná data na listu </t>
    </r>
    <r>
      <rPr>
        <b/>
        <sz val="12"/>
        <color theme="1"/>
        <rFont val="Calibri"/>
        <family val="2"/>
        <charset val="238"/>
        <scheme val="minor"/>
      </rPr>
      <t>VSTUPNÍ DATA</t>
    </r>
    <r>
      <rPr>
        <sz val="12"/>
        <color theme="1"/>
        <rFont val="Calibri"/>
        <family val="2"/>
        <charset val="238"/>
        <scheme val="minor"/>
      </rPr>
      <t xml:space="preserve"> (vlevo dole na Vaší obrazovce)</t>
    </r>
  </si>
  <si>
    <r>
      <t xml:space="preserve">Zejména jsou důležitá tato data v každém ze 7 úseků: </t>
    </r>
    <r>
      <rPr>
        <b/>
        <sz val="11"/>
        <rFont val="Calibri"/>
        <family val="2"/>
        <charset val="238"/>
        <scheme val="minor"/>
      </rPr>
      <t>dosažený čas, čas prvních 100 metrů, tepová frekvence, počet záběrů, laktát</t>
    </r>
  </si>
  <si>
    <r>
      <t xml:space="preserve">Dále využijte rozbalovací nabídku ve žlutě zabarvené buňce k vyhodnocení testu na tomto listu, tedy </t>
    </r>
    <r>
      <rPr>
        <b/>
        <sz val="12"/>
        <color theme="1"/>
        <rFont val="Calibri"/>
        <family val="2"/>
        <charset val="238"/>
        <scheme val="minor"/>
      </rPr>
      <t>VYHODNOCENÍ STEP TESTU</t>
    </r>
  </si>
  <si>
    <r>
      <t xml:space="preserve">K porovnání výkonu využijte rozbalovací nabídku v modře zabarvených buňkách na tomto listu, tedy </t>
    </r>
    <r>
      <rPr>
        <b/>
        <sz val="12"/>
        <color theme="1"/>
        <rFont val="Calibri"/>
        <family val="2"/>
        <charset val="238"/>
        <scheme val="minor"/>
      </rPr>
      <t>VYHODNOCENÍ STEP TESTU</t>
    </r>
  </si>
  <si>
    <t>2020-2021</t>
  </si>
  <si>
    <t>Na tomto listu je nezbytné vyplnit všechny žlutě zabarvené sloupce, některé se vyplňují prostřednictvím rozbalovací nabídky, některé ručně. Žádné další sloupce nevyplňujte, ani do nich nezasahujte</t>
  </si>
  <si>
    <t>Počet záběrů</t>
  </si>
  <si>
    <t>Legenda:</t>
  </si>
  <si>
    <t>Počet záběrů, který se zadává do vstupních dat se počítá na třetí padesátce v každé zaplavané dvoustovce</t>
  </si>
  <si>
    <t>Ryška</t>
  </si>
  <si>
    <t>v = rychlost =&gt; 100m/průměrný čas 100m</t>
  </si>
  <si>
    <t>Návod na úpravu jednotlivých os grafů tak aby se zobrazovaly požadovaná rozmezí:</t>
  </si>
  <si>
    <t>1. - klikněte pravým tlačítkem myši na hodnoty příslušné osy grafu</t>
  </si>
  <si>
    <r>
      <t xml:space="preserve">5. - po každé změně příslušné meze potvrďte hodnotu tlačítkem </t>
    </r>
    <r>
      <rPr>
        <b/>
        <sz val="11"/>
        <rFont val="Calibri"/>
        <family val="2"/>
        <charset val="238"/>
        <scheme val="minor"/>
      </rPr>
      <t>enter</t>
    </r>
  </si>
  <si>
    <r>
      <t xml:space="preserve">2. - zvolte levým tlačítkem poslední možnost dole v nabídce - </t>
    </r>
    <r>
      <rPr>
        <b/>
        <sz val="11"/>
        <rFont val="Calibri"/>
        <family val="2"/>
        <charset val="238"/>
        <scheme val="minor"/>
      </rPr>
      <t>Formát osy</t>
    </r>
  </si>
  <si>
    <r>
      <t xml:space="preserve">3. - na pravé straně obrazovky se Vám zobrazí </t>
    </r>
    <r>
      <rPr>
        <b/>
        <sz val="11"/>
        <rFont val="Calibri"/>
        <family val="2"/>
        <charset val="238"/>
        <scheme val="minor"/>
      </rPr>
      <t>Možnosti osy</t>
    </r>
  </si>
  <si>
    <r>
      <t xml:space="preserve">4. - změňte příslušné </t>
    </r>
    <r>
      <rPr>
        <b/>
        <sz val="11"/>
        <rFont val="Calibri"/>
        <family val="2"/>
        <charset val="238"/>
        <scheme val="minor"/>
      </rPr>
      <t>meze</t>
    </r>
    <r>
      <rPr>
        <sz val="11"/>
        <rFont val="Calibri"/>
        <family val="2"/>
        <charset val="238"/>
        <scheme val="minor"/>
      </rPr>
      <t xml:space="preserve"> (Minimum a Maximum) dle dosažených výkonů a času v příslušném grafu</t>
    </r>
  </si>
  <si>
    <r>
      <t xml:space="preserve">6. - </t>
    </r>
    <r>
      <rPr>
        <b/>
        <sz val="11"/>
        <rFont val="Calibri"/>
        <family val="2"/>
        <charset val="238"/>
        <scheme val="minor"/>
      </rPr>
      <t>Menu formátu osby</t>
    </r>
    <r>
      <rPr>
        <sz val="11"/>
        <rFont val="Calibri"/>
        <family val="2"/>
        <charset val="238"/>
        <scheme val="minor"/>
      </rPr>
      <t xml:space="preserve"> uzavřete stisknutím křížku v pravém horním rohu - </t>
    </r>
    <r>
      <rPr>
        <b/>
        <sz val="11"/>
        <rFont val="Calibri"/>
        <family val="2"/>
        <charset val="238"/>
        <scheme val="minor"/>
      </rPr>
      <t>NAD MENU</t>
    </r>
  </si>
  <si>
    <t>Sezóna</t>
  </si>
  <si>
    <t>DZ= délka záběru =&gt; 50m/počtem záběru na úseku 300-350m</t>
  </si>
  <si>
    <t>Úsek 8</t>
  </si>
  <si>
    <t>Úsek 9</t>
  </si>
  <si>
    <t>Úsek 10</t>
  </si>
  <si>
    <t>100m (s)</t>
  </si>
  <si>
    <t>Průměr 100m (s) (3x, 3x, 3x, 1x)</t>
  </si>
  <si>
    <t>Průměr</t>
  </si>
  <si>
    <t>100m</t>
  </si>
  <si>
    <t>Nejlepší čas (s)</t>
  </si>
  <si>
    <t>Příklad</t>
  </si>
  <si>
    <t>dd.mm.rrrr</t>
  </si>
  <si>
    <t>Příklad dd.mm.rrrr</t>
  </si>
  <si>
    <t xml:space="preserve"> 19000100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</si>
</sst>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:ss.0"/>
    <numFmt numFmtId="166" formatCode="m:ss.00"/>
    <numFmt numFmtId="167" formatCode="[$-F400]h:mm:ss\ AM/PM"/>
  </numFmts>
  <fonts count="58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Geneva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bscript"/>
      <sz val="10"/>
      <name val="Arial"/>
      <family val="2"/>
    </font>
    <font>
      <b/>
      <sz val="12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 Narrow"/>
      <family val="2"/>
    </font>
    <font>
      <sz val="12"/>
      <color theme="0"/>
      <name val="Calibri"/>
      <family val="2"/>
      <scheme val="minor"/>
    </font>
    <font>
      <sz val="12"/>
      <color theme="0"/>
      <name val="Arial Narrow"/>
      <family val="2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5"/>
      <name val="Times New Roman"/>
      <family val="1"/>
    </font>
    <font>
      <sz val="15"/>
      <color theme="1"/>
      <name val="Times New Roman"/>
      <family val="1"/>
    </font>
    <font>
      <b/>
      <sz val="15"/>
      <color theme="0"/>
      <name val="Times New Roman"/>
      <family val="1"/>
    </font>
    <font>
      <sz val="15"/>
      <color theme="0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5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0" tint="-0.14999847407452621"/>
      <name val="Calibri"/>
      <family val="2"/>
      <scheme val="minor"/>
    </font>
    <font>
      <sz val="8"/>
      <color theme="0" tint="-0.14999847407452621"/>
      <name val="Arial Narrow"/>
      <family val="2"/>
    </font>
    <font>
      <sz val="12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0" tint="-0.14999847407452621"/>
      <name val="Arial Narrow"/>
      <family val="2"/>
    </font>
    <font>
      <b/>
      <sz val="14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name val="Times New Roman"/>
      <family val="1"/>
    </font>
    <font>
      <b/>
      <sz val="15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5"/>
      <color theme="0" tint="-0.14999847407452621"/>
      <name val="Times New Roman"/>
      <family val="1"/>
    </font>
    <font>
      <sz val="15"/>
      <color theme="0" tint="-0.1499984740745262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CCCC"/>
        <bgColor indexed="64"/>
      </patternFill>
    </fill>
    <fill>
      <patternFill patternType="solid">
        <fgColor rgb="FFDE2E47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9" fontId="10" fillId="0" borderId="0" applyFont="0" applyFill="0" applyBorder="0" applyAlignment="0" applyProtection="0"/>
  </cellStyleXfs>
  <cellXfs count="347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 applyFill="1" applyBorder="1" applyAlignment="1">
      <alignment horizontal="center"/>
    </xf>
    <xf numFmtId="16" fontId="3" fillId="0" borderId="0" xfId="0" applyNumberFormat="1" applyFont="1" applyBorder="1" applyAlignment="1">
      <alignment horizontal="center"/>
    </xf>
    <xf numFmtId="15" fontId="3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/>
    <xf numFmtId="1" fontId="5" fillId="0" borderId="0" xfId="0" applyNumberFormat="1" applyFont="1" applyBorder="1" applyAlignment="1">
      <alignment horizontal="center"/>
    </xf>
    <xf numFmtId="0" fontId="8" fillId="0" borderId="0" xfId="0" applyFont="1"/>
    <xf numFmtId="0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7" fillId="0" borderId="0" xfId="0" applyFont="1" applyFill="1" applyAlignment="1">
      <alignment horizontal="center"/>
    </xf>
    <xf numFmtId="0" fontId="0" fillId="4" borderId="0" xfId="0" applyFill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12" fillId="8" borderId="17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8" fillId="0" borderId="0" xfId="0" applyFont="1" applyFill="1" applyBorder="1"/>
    <xf numFmtId="0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8" fillId="8" borderId="0" xfId="0" applyFont="1" applyFill="1" applyBorder="1"/>
    <xf numFmtId="0" fontId="12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64" fontId="0" fillId="6" borderId="16" xfId="0" applyNumberFormat="1" applyFont="1" applyFill="1" applyBorder="1" applyAlignment="1">
      <alignment horizontal="center"/>
    </xf>
    <xf numFmtId="1" fontId="0" fillId="6" borderId="16" xfId="0" applyNumberFormat="1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7" fillId="0" borderId="0" xfId="0" applyFont="1" applyFill="1" applyAlignment="1">
      <alignment horizontal="center"/>
    </xf>
    <xf numFmtId="1" fontId="0" fillId="6" borderId="23" xfId="0" applyNumberFormat="1" applyFont="1" applyFill="1" applyBorder="1" applyAlignment="1">
      <alignment horizontal="center"/>
    </xf>
    <xf numFmtId="164" fontId="0" fillId="6" borderId="24" xfId="0" applyNumberFormat="1" applyFont="1" applyFill="1" applyBorder="1" applyAlignment="1">
      <alignment horizontal="center"/>
    </xf>
    <xf numFmtId="1" fontId="0" fillId="6" borderId="24" xfId="0" applyNumberFormat="1" applyFont="1" applyFill="1" applyBorder="1" applyAlignment="1">
      <alignment horizontal="center"/>
    </xf>
    <xf numFmtId="1" fontId="0" fillId="6" borderId="25" xfId="0" applyNumberFormat="1" applyFont="1" applyFill="1" applyBorder="1" applyAlignment="1">
      <alignment horizontal="center"/>
    </xf>
    <xf numFmtId="15" fontId="0" fillId="6" borderId="26" xfId="0" applyNumberFormat="1" applyFont="1" applyFill="1" applyBorder="1" applyAlignment="1">
      <alignment horizontal="center"/>
    </xf>
    <xf numFmtId="15" fontId="0" fillId="6" borderId="15" xfId="0" applyNumberFormat="1" applyFont="1" applyFill="1" applyBorder="1" applyAlignment="1">
      <alignment horizontal="center"/>
    </xf>
    <xf numFmtId="15" fontId="0" fillId="6" borderId="28" xfId="0" applyNumberFormat="1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16" fontId="0" fillId="0" borderId="0" xfId="0" applyNumberFormat="1" applyProtection="1">
      <protection locked="0"/>
    </xf>
    <xf numFmtId="164" fontId="0" fillId="6" borderId="30" xfId="0" applyNumberFormat="1" applyFont="1" applyFill="1" applyBorder="1" applyAlignment="1">
      <alignment horizontal="center"/>
    </xf>
    <xf numFmtId="1" fontId="0" fillId="6" borderId="30" xfId="0" applyNumberFormat="1" applyFont="1" applyFill="1" applyBorder="1" applyAlignment="1">
      <alignment horizontal="center"/>
    </xf>
    <xf numFmtId="1" fontId="0" fillId="6" borderId="29" xfId="0" applyNumberFormat="1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15" fontId="0" fillId="6" borderId="34" xfId="0" applyNumberFormat="1" applyFont="1" applyFill="1" applyBorder="1" applyAlignment="1">
      <alignment horizontal="center"/>
    </xf>
    <xf numFmtId="15" fontId="0" fillId="6" borderId="35" xfId="0" applyNumberFormat="1" applyFont="1" applyFill="1" applyBorder="1" applyAlignment="1">
      <alignment horizontal="center"/>
    </xf>
    <xf numFmtId="0" fontId="18" fillId="8" borderId="0" xfId="0" applyFont="1" applyFill="1" applyBorder="1"/>
    <xf numFmtId="166" fontId="0" fillId="6" borderId="27" xfId="0" applyNumberFormat="1" applyFont="1" applyFill="1" applyBorder="1" applyAlignment="1">
      <alignment horizontal="center"/>
    </xf>
    <xf numFmtId="166" fontId="0" fillId="6" borderId="36" xfId="0" applyNumberFormat="1" applyFont="1" applyFill="1" applyBorder="1" applyAlignment="1">
      <alignment horizontal="center"/>
    </xf>
    <xf numFmtId="166" fontId="0" fillId="6" borderId="21" xfId="0" applyNumberFormat="1" applyFont="1" applyFill="1" applyBorder="1" applyAlignment="1">
      <alignment horizontal="center"/>
    </xf>
    <xf numFmtId="0" fontId="18" fillId="8" borderId="0" xfId="0" applyFont="1" applyFill="1"/>
    <xf numFmtId="0" fontId="19" fillId="8" borderId="0" xfId="0" applyFont="1" applyFill="1" applyBorder="1"/>
    <xf numFmtId="0" fontId="19" fillId="8" borderId="0" xfId="0" applyFont="1" applyFill="1"/>
    <xf numFmtId="0" fontId="9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21" fillId="8" borderId="0" xfId="0" applyFont="1" applyFill="1" applyBorder="1"/>
    <xf numFmtId="167" fontId="22" fillId="8" borderId="0" xfId="0" applyNumberFormat="1" applyFont="1" applyFill="1" applyBorder="1" applyAlignment="1">
      <alignment horizontal="center"/>
    </xf>
    <xf numFmtId="0" fontId="21" fillId="8" borderId="0" xfId="0" applyFont="1" applyFill="1"/>
    <xf numFmtId="2" fontId="21" fillId="8" borderId="0" xfId="0" applyNumberFormat="1" applyFont="1" applyFill="1" applyBorder="1"/>
    <xf numFmtId="2" fontId="22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/>
    <xf numFmtId="2" fontId="20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/>
    <xf numFmtId="165" fontId="19" fillId="8" borderId="0" xfId="0" applyNumberFormat="1" applyFont="1" applyFill="1" applyBorder="1" applyAlignment="1">
      <alignment horizontal="center"/>
    </xf>
    <xf numFmtId="17" fontId="21" fillId="8" borderId="0" xfId="0" applyNumberFormat="1" applyFont="1" applyFill="1" applyBorder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/>
    </xf>
    <xf numFmtId="14" fontId="19" fillId="8" borderId="0" xfId="0" applyNumberFormat="1" applyFont="1" applyFill="1" applyBorder="1"/>
    <xf numFmtId="14" fontId="19" fillId="8" borderId="0" xfId="0" applyNumberFormat="1" applyFont="1" applyFill="1" applyBorder="1" applyAlignment="1">
      <alignment horizontal="center"/>
    </xf>
    <xf numFmtId="164" fontId="19" fillId="8" borderId="0" xfId="0" applyNumberFormat="1" applyFont="1" applyFill="1" applyBorder="1" applyAlignment="1">
      <alignment horizontal="center"/>
    </xf>
    <xf numFmtId="0" fontId="19" fillId="8" borderId="0" xfId="0" applyNumberFormat="1" applyFont="1" applyFill="1" applyBorder="1"/>
    <xf numFmtId="16" fontId="19" fillId="8" borderId="0" xfId="0" applyNumberFormat="1" applyFont="1" applyFill="1" applyBorder="1"/>
    <xf numFmtId="0" fontId="21" fillId="8" borderId="0" xfId="0" applyFont="1" applyFill="1" applyBorder="1" applyAlignment="1">
      <alignment horizontal="left"/>
    </xf>
    <xf numFmtId="0" fontId="21" fillId="8" borderId="0" xfId="0" applyNumberFormat="1" applyFont="1" applyFill="1" applyBorder="1" applyAlignment="1">
      <alignment horizontal="left"/>
    </xf>
    <xf numFmtId="15" fontId="21" fillId="8" borderId="0" xfId="0" applyNumberFormat="1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24" fillId="0" borderId="0" xfId="0" applyFont="1" applyFill="1" applyAlignment="1">
      <alignment horizontal="center"/>
    </xf>
    <xf numFmtId="0" fontId="0" fillId="5" borderId="0" xfId="0" applyFont="1" applyFill="1" applyBorder="1"/>
    <xf numFmtId="0" fontId="26" fillId="7" borderId="0" xfId="0" applyFont="1" applyFill="1" applyBorder="1" applyAlignment="1">
      <alignment horizontal="left"/>
    </xf>
    <xf numFmtId="0" fontId="29" fillId="7" borderId="0" xfId="0" applyFont="1" applyFill="1" applyBorder="1"/>
    <xf numFmtId="0" fontId="27" fillId="7" borderId="0" xfId="0" applyFont="1" applyFill="1" applyBorder="1"/>
    <xf numFmtId="0" fontId="27" fillId="7" borderId="0" xfId="0" applyNumberFormat="1" applyFont="1" applyFill="1" applyBorder="1" applyAlignment="1">
      <alignment horizontal="center"/>
    </xf>
    <xf numFmtId="0" fontId="29" fillId="7" borderId="0" xfId="0" applyNumberFormat="1" applyFont="1" applyFill="1" applyBorder="1" applyAlignment="1">
      <alignment horizontal="center"/>
    </xf>
    <xf numFmtId="15" fontId="27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0" fontId="27" fillId="7" borderId="42" xfId="0" applyFont="1" applyFill="1" applyBorder="1" applyAlignment="1">
      <alignment horizontal="center"/>
    </xf>
    <xf numFmtId="0" fontId="27" fillId="7" borderId="41" xfId="0" applyFont="1" applyFill="1" applyBorder="1" applyAlignment="1">
      <alignment horizontal="center"/>
    </xf>
    <xf numFmtId="0" fontId="27" fillId="7" borderId="46" xfId="0" applyFont="1" applyFill="1" applyBorder="1" applyAlignment="1">
      <alignment horizontal="center"/>
    </xf>
    <xf numFmtId="0" fontId="27" fillId="7" borderId="45" xfId="0" applyFont="1" applyFill="1" applyBorder="1" applyAlignment="1">
      <alignment horizontal="center"/>
    </xf>
    <xf numFmtId="0" fontId="27" fillId="7" borderId="49" xfId="0" applyFont="1" applyFill="1" applyBorder="1" applyAlignment="1">
      <alignment horizontal="center"/>
    </xf>
    <xf numFmtId="0" fontId="27" fillId="7" borderId="48" xfId="0" applyFont="1" applyFill="1" applyBorder="1" applyAlignment="1">
      <alignment horizontal="center"/>
    </xf>
    <xf numFmtId="2" fontId="27" fillId="7" borderId="41" xfId="0" applyNumberFormat="1" applyFont="1" applyFill="1" applyBorder="1" applyAlignment="1">
      <alignment horizontal="center"/>
    </xf>
    <xf numFmtId="2" fontId="27" fillId="7" borderId="49" xfId="0" applyNumberFormat="1" applyFont="1" applyFill="1" applyBorder="1" applyAlignment="1">
      <alignment horizontal="center"/>
    </xf>
    <xf numFmtId="0" fontId="27" fillId="7" borderId="44" xfId="0" applyFont="1" applyFill="1" applyBorder="1" applyAlignment="1">
      <alignment horizontal="center"/>
    </xf>
    <xf numFmtId="0" fontId="27" fillId="7" borderId="49" xfId="0" applyFont="1" applyFill="1" applyBorder="1"/>
    <xf numFmtId="0" fontId="27" fillId="7" borderId="41" xfId="0" applyFont="1" applyFill="1" applyBorder="1"/>
    <xf numFmtId="15" fontId="27" fillId="9" borderId="9" xfId="0" applyNumberFormat="1" applyFont="1" applyFill="1" applyBorder="1" applyAlignment="1">
      <alignment horizontal="center"/>
    </xf>
    <xf numFmtId="15" fontId="27" fillId="9" borderId="0" xfId="0" applyNumberFormat="1" applyFont="1" applyFill="1" applyBorder="1" applyAlignment="1">
      <alignment horizontal="center"/>
    </xf>
    <xf numFmtId="164" fontId="27" fillId="9" borderId="0" xfId="0" applyNumberFormat="1" applyFont="1" applyFill="1" applyBorder="1" applyAlignment="1">
      <alignment horizontal="center"/>
    </xf>
    <xf numFmtId="1" fontId="27" fillId="9" borderId="0" xfId="0" applyNumberFormat="1" applyFont="1" applyFill="1" applyBorder="1" applyAlignment="1">
      <alignment horizontal="center"/>
    </xf>
    <xf numFmtId="1" fontId="27" fillId="9" borderId="10" xfId="0" applyNumberFormat="1" applyFont="1" applyFill="1" applyBorder="1" applyAlignment="1">
      <alignment horizontal="center"/>
    </xf>
    <xf numFmtId="15" fontId="27" fillId="9" borderId="11" xfId="0" applyNumberFormat="1" applyFont="1" applyFill="1" applyBorder="1" applyAlignment="1">
      <alignment horizontal="center"/>
    </xf>
    <xf numFmtId="15" fontId="27" fillId="9" borderId="12" xfId="0" applyNumberFormat="1" applyFont="1" applyFill="1" applyBorder="1" applyAlignment="1">
      <alignment horizontal="center"/>
    </xf>
    <xf numFmtId="164" fontId="27" fillId="9" borderId="12" xfId="0" applyNumberFormat="1" applyFont="1" applyFill="1" applyBorder="1" applyAlignment="1">
      <alignment horizontal="center"/>
    </xf>
    <xf numFmtId="1" fontId="27" fillId="9" borderId="12" xfId="0" applyNumberFormat="1" applyFont="1" applyFill="1" applyBorder="1" applyAlignment="1">
      <alignment horizontal="center"/>
    </xf>
    <xf numFmtId="1" fontId="27" fillId="9" borderId="13" xfId="0" applyNumberFormat="1" applyFont="1" applyFill="1" applyBorder="1" applyAlignment="1">
      <alignment horizontal="center"/>
    </xf>
    <xf numFmtId="166" fontId="27" fillId="9" borderId="0" xfId="0" applyNumberFormat="1" applyFont="1" applyFill="1" applyBorder="1" applyAlignment="1">
      <alignment horizontal="center"/>
    </xf>
    <xf numFmtId="166" fontId="27" fillId="9" borderId="12" xfId="0" applyNumberFormat="1" applyFont="1" applyFill="1" applyBorder="1" applyAlignment="1">
      <alignment horizontal="center"/>
    </xf>
    <xf numFmtId="0" fontId="30" fillId="7" borderId="37" xfId="0" applyFont="1" applyFill="1" applyBorder="1" applyAlignment="1">
      <alignment horizontal="center"/>
    </xf>
    <xf numFmtId="0" fontId="30" fillId="7" borderId="39" xfId="0" applyFont="1" applyFill="1" applyBorder="1" applyAlignment="1">
      <alignment horizontal="center"/>
    </xf>
    <xf numFmtId="0" fontId="30" fillId="7" borderId="38" xfId="0" applyFont="1" applyFill="1" applyBorder="1" applyAlignment="1">
      <alignment horizontal="center"/>
    </xf>
    <xf numFmtId="0" fontId="31" fillId="7" borderId="0" xfId="0" applyFont="1" applyFill="1" applyBorder="1" applyAlignment="1">
      <alignment horizontal="center" vertical="center"/>
    </xf>
    <xf numFmtId="0" fontId="27" fillId="7" borderId="37" xfId="0" applyFont="1" applyFill="1" applyBorder="1" applyAlignment="1">
      <alignment horizontal="center" vertical="center"/>
    </xf>
    <xf numFmtId="0" fontId="27" fillId="7" borderId="39" xfId="0" applyFont="1" applyFill="1" applyBorder="1" applyAlignment="1">
      <alignment horizontal="center" vertical="center"/>
    </xf>
    <xf numFmtId="0" fontId="27" fillId="7" borderId="38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33" fillId="7" borderId="0" xfId="0" applyNumberFormat="1" applyFont="1" applyFill="1" applyBorder="1" applyAlignment="1">
      <alignment horizontal="center"/>
    </xf>
    <xf numFmtId="15" fontId="33" fillId="9" borderId="0" xfId="0" applyNumberFormat="1" applyFont="1" applyFill="1" applyBorder="1" applyAlignment="1">
      <alignment horizontal="center"/>
    </xf>
    <xf numFmtId="15" fontId="33" fillId="7" borderId="0" xfId="0" applyNumberFormat="1" applyFont="1" applyFill="1" applyBorder="1" applyAlignment="1">
      <alignment horizontal="center"/>
    </xf>
    <xf numFmtId="0" fontId="34" fillId="7" borderId="0" xfId="0" applyFont="1" applyFill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164" fontId="4" fillId="3" borderId="0" xfId="1" applyNumberFormat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164" fontId="27" fillId="9" borderId="10" xfId="0" applyNumberFormat="1" applyFont="1" applyFill="1" applyBorder="1" applyAlignment="1">
      <alignment horizontal="center"/>
    </xf>
    <xf numFmtId="164" fontId="0" fillId="0" borderId="0" xfId="0" applyNumberFormat="1"/>
    <xf numFmtId="2" fontId="35" fillId="5" borderId="0" xfId="0" applyNumberFormat="1" applyFont="1" applyFill="1" applyBorder="1" applyAlignment="1">
      <alignment horizontal="center"/>
    </xf>
    <xf numFmtId="0" fontId="35" fillId="5" borderId="0" xfId="0" applyFont="1" applyFill="1" applyBorder="1"/>
    <xf numFmtId="2" fontId="37" fillId="5" borderId="0" xfId="0" applyNumberFormat="1" applyFont="1" applyFill="1" applyBorder="1"/>
    <xf numFmtId="0" fontId="37" fillId="5" borderId="0" xfId="0" applyFont="1" applyFill="1" applyBorder="1"/>
    <xf numFmtId="1" fontId="35" fillId="5" borderId="0" xfId="0" applyNumberFormat="1" applyFont="1" applyFill="1" applyBorder="1" applyAlignment="1">
      <alignment horizontal="center"/>
    </xf>
    <xf numFmtId="2" fontId="35" fillId="5" borderId="0" xfId="0" applyNumberFormat="1" applyFont="1" applyFill="1" applyBorder="1"/>
    <xf numFmtId="14" fontId="35" fillId="5" borderId="0" xfId="0" applyNumberFormat="1" applyFont="1" applyFill="1" applyBorder="1"/>
    <xf numFmtId="0" fontId="35" fillId="5" borderId="0" xfId="0" applyNumberFormat="1" applyFont="1" applyFill="1" applyBorder="1"/>
    <xf numFmtId="16" fontId="35" fillId="5" borderId="0" xfId="0" applyNumberFormat="1" applyFont="1" applyFill="1" applyBorder="1"/>
    <xf numFmtId="15" fontId="37" fillId="5" borderId="0" xfId="0" applyNumberFormat="1" applyFont="1" applyFill="1" applyBorder="1" applyAlignment="1">
      <alignment horizontal="left"/>
    </xf>
    <xf numFmtId="0" fontId="37" fillId="5" borderId="0" xfId="0" applyNumberFormat="1" applyFont="1" applyFill="1" applyBorder="1" applyAlignment="1">
      <alignment horizontal="left"/>
    </xf>
    <xf numFmtId="0" fontId="35" fillId="5" borderId="0" xfId="0" applyFont="1" applyFill="1" applyBorder="1" applyAlignment="1">
      <alignment horizontal="left"/>
    </xf>
    <xf numFmtId="0" fontId="28" fillId="7" borderId="0" xfId="0" applyFont="1" applyFill="1" applyBorder="1" applyAlignment="1"/>
    <xf numFmtId="0" fontId="0" fillId="5" borderId="0" xfId="0" applyFont="1" applyFill="1" applyBorder="1" applyAlignment="1">
      <alignment horizontal="left"/>
    </xf>
    <xf numFmtId="165" fontId="4" fillId="3" borderId="0" xfId="1" applyNumberFormat="1" applyFont="1" applyFill="1" applyBorder="1" applyAlignment="1">
      <alignment horizontal="center"/>
    </xf>
    <xf numFmtId="14" fontId="27" fillId="7" borderId="0" xfId="0" applyNumberFormat="1" applyFont="1" applyFill="1" applyBorder="1" applyAlignment="1">
      <alignment horizontal="center"/>
    </xf>
    <xf numFmtId="0" fontId="0" fillId="7" borderId="0" xfId="0" applyFont="1" applyFill="1" applyBorder="1"/>
    <xf numFmtId="0" fontId="7" fillId="7" borderId="0" xfId="0" applyFont="1" applyFill="1" applyAlignment="1">
      <alignment horizontal="center"/>
    </xf>
    <xf numFmtId="0" fontId="27" fillId="7" borderId="0" xfId="0" applyFont="1" applyFill="1"/>
    <xf numFmtId="0" fontId="27" fillId="7" borderId="42" xfId="0" applyFont="1" applyFill="1" applyBorder="1"/>
    <xf numFmtId="166" fontId="31" fillId="9" borderId="0" xfId="0" applyNumberFormat="1" applyFont="1" applyFill="1" applyBorder="1" applyAlignment="1">
      <alignment horizontal="center"/>
    </xf>
    <xf numFmtId="0" fontId="0" fillId="7" borderId="0" xfId="0" applyFill="1"/>
    <xf numFmtId="0" fontId="23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0" fontId="27" fillId="7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/>
    </xf>
    <xf numFmtId="0" fontId="29" fillId="7" borderId="0" xfId="0" applyFont="1" applyFill="1"/>
    <xf numFmtId="0" fontId="32" fillId="7" borderId="0" xfId="0" applyFont="1" applyFill="1" applyBorder="1"/>
    <xf numFmtId="0" fontId="25" fillId="7" borderId="0" xfId="0" applyFont="1" applyFill="1" applyBorder="1" applyAlignment="1">
      <alignment horizontal="center"/>
    </xf>
    <xf numFmtId="0" fontId="0" fillId="7" borderId="0" xfId="0" applyFont="1" applyFill="1" applyBorder="1" applyAlignment="1"/>
    <xf numFmtId="0" fontId="0" fillId="7" borderId="0" xfId="0" applyFont="1" applyFill="1"/>
    <xf numFmtId="0" fontId="26" fillId="7" borderId="0" xfId="0" applyFont="1" applyFill="1" applyBorder="1" applyAlignment="1"/>
    <xf numFmtId="0" fontId="30" fillId="7" borderId="40" xfId="0" applyFont="1" applyFill="1" applyBorder="1" applyAlignment="1">
      <alignment horizontal="center" vertical="center"/>
    </xf>
    <xf numFmtId="0" fontId="30" fillId="7" borderId="54" xfId="0" applyFont="1" applyFill="1" applyBorder="1" applyAlignment="1">
      <alignment horizontal="center" vertical="center"/>
    </xf>
    <xf numFmtId="0" fontId="30" fillId="7" borderId="54" xfId="0" applyFont="1" applyFill="1" applyBorder="1" applyAlignment="1">
      <alignment horizontal="center" vertical="center" wrapText="1"/>
    </xf>
    <xf numFmtId="14" fontId="27" fillId="9" borderId="9" xfId="0" applyNumberFormat="1" applyFont="1" applyFill="1" applyBorder="1" applyAlignment="1">
      <alignment horizontal="center"/>
    </xf>
    <xf numFmtId="14" fontId="27" fillId="7" borderId="9" xfId="0" applyNumberFormat="1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 vertical="center"/>
    </xf>
    <xf numFmtId="2" fontId="27" fillId="7" borderId="0" xfId="0" applyNumberFormat="1" applyFont="1" applyFill="1" applyBorder="1" applyAlignment="1">
      <alignment horizontal="center"/>
    </xf>
    <xf numFmtId="164" fontId="27" fillId="9" borderId="9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wrapText="1"/>
    </xf>
    <xf numFmtId="0" fontId="27" fillId="7" borderId="0" xfId="0" applyNumberFormat="1" applyFont="1" applyFill="1" applyBorder="1" applyAlignment="1">
      <alignment horizontal="center" wrapText="1"/>
    </xf>
    <xf numFmtId="0" fontId="46" fillId="0" borderId="0" xfId="0" applyFont="1" applyAlignment="1">
      <alignment vertical="center"/>
    </xf>
    <xf numFmtId="0" fontId="47" fillId="2" borderId="57" xfId="0" applyFont="1" applyFill="1" applyBorder="1" applyAlignment="1">
      <alignment horizontal="center" vertical="center"/>
    </xf>
    <xf numFmtId="0" fontId="47" fillId="2" borderId="57" xfId="0" applyFont="1" applyFill="1" applyBorder="1" applyAlignment="1">
      <alignment horizontal="center"/>
    </xf>
    <xf numFmtId="0" fontId="44" fillId="0" borderId="16" xfId="0" applyFont="1" applyFill="1" applyBorder="1" applyAlignment="1">
      <alignment horizontal="center"/>
    </xf>
    <xf numFmtId="15" fontId="44" fillId="0" borderId="16" xfId="0" applyNumberFormat="1" applyFont="1" applyFill="1" applyBorder="1" applyAlignment="1">
      <alignment horizontal="center"/>
    </xf>
    <xf numFmtId="14" fontId="44" fillId="0" borderId="16" xfId="0" applyNumberFormat="1" applyFont="1" applyFill="1" applyBorder="1" applyAlignment="1">
      <alignment horizontal="center"/>
    </xf>
    <xf numFmtId="165" fontId="44" fillId="0" borderId="16" xfId="1" applyNumberFormat="1" applyFont="1" applyFill="1" applyBorder="1" applyAlignment="1">
      <alignment horizontal="center"/>
    </xf>
    <xf numFmtId="164" fontId="44" fillId="0" borderId="16" xfId="1" applyNumberFormat="1" applyFont="1" applyFill="1" applyBorder="1" applyAlignment="1">
      <alignment horizontal="center"/>
    </xf>
    <xf numFmtId="0" fontId="44" fillId="0" borderId="16" xfId="1" applyFont="1" applyFill="1" applyBorder="1" applyAlignment="1">
      <alignment horizontal="center"/>
    </xf>
    <xf numFmtId="14" fontId="45" fillId="0" borderId="16" xfId="0" applyNumberFormat="1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44" fillId="0" borderId="30" xfId="0" applyFont="1" applyFill="1" applyBorder="1" applyAlignment="1">
      <alignment horizontal="center"/>
    </xf>
    <xf numFmtId="14" fontId="44" fillId="0" borderId="30" xfId="0" applyNumberFormat="1" applyFont="1" applyFill="1" applyBorder="1" applyAlignment="1">
      <alignment horizontal="center"/>
    </xf>
    <xf numFmtId="15" fontId="44" fillId="0" borderId="30" xfId="0" applyNumberFormat="1" applyFont="1" applyFill="1" applyBorder="1" applyAlignment="1">
      <alignment horizontal="center"/>
    </xf>
    <xf numFmtId="164" fontId="44" fillId="0" borderId="30" xfId="1" applyNumberFormat="1" applyFont="1" applyFill="1" applyBorder="1" applyAlignment="1">
      <alignment horizontal="center"/>
    </xf>
    <xf numFmtId="0" fontId="44" fillId="0" borderId="30" xfId="1" applyFont="1" applyFill="1" applyBorder="1" applyAlignment="1">
      <alignment horizontal="center"/>
    </xf>
    <xf numFmtId="0" fontId="44" fillId="0" borderId="29" xfId="1" applyFont="1" applyFill="1" applyBorder="1" applyAlignment="1">
      <alignment horizontal="center"/>
    </xf>
    <xf numFmtId="0" fontId="44" fillId="0" borderId="24" xfId="0" applyFont="1" applyFill="1" applyBorder="1" applyAlignment="1">
      <alignment horizontal="center"/>
    </xf>
    <xf numFmtId="0" fontId="45" fillId="0" borderId="24" xfId="0" applyFont="1" applyFill="1" applyBorder="1" applyAlignment="1">
      <alignment horizontal="center"/>
    </xf>
    <xf numFmtId="15" fontId="44" fillId="0" borderId="24" xfId="0" applyNumberFormat="1" applyFont="1" applyFill="1" applyBorder="1" applyAlignment="1">
      <alignment horizontal="center"/>
    </xf>
    <xf numFmtId="0" fontId="44" fillId="0" borderId="59" xfId="0" applyFont="1" applyFill="1" applyBorder="1" applyAlignment="1">
      <alignment horizontal="center"/>
    </xf>
    <xf numFmtId="0" fontId="44" fillId="0" borderId="60" xfId="0" applyFont="1" applyFill="1" applyBorder="1" applyAlignment="1">
      <alignment horizontal="center"/>
    </xf>
    <xf numFmtId="0" fontId="44" fillId="10" borderId="28" xfId="0" applyFont="1" applyFill="1" applyBorder="1" applyAlignment="1">
      <alignment horizontal="center"/>
    </xf>
    <xf numFmtId="0" fontId="44" fillId="10" borderId="34" xfId="0" applyFont="1" applyFill="1" applyBorder="1" applyAlignment="1">
      <alignment horizontal="center"/>
    </xf>
    <xf numFmtId="0" fontId="44" fillId="10" borderId="35" xfId="0" applyFont="1" applyFill="1" applyBorder="1" applyAlignment="1">
      <alignment horizontal="center"/>
    </xf>
    <xf numFmtId="0" fontId="45" fillId="0" borderId="30" xfId="0" applyFont="1" applyFill="1" applyBorder="1" applyAlignment="1">
      <alignment horizontal="center"/>
    </xf>
    <xf numFmtId="0" fontId="45" fillId="0" borderId="23" xfId="0" applyFont="1" applyFill="1" applyBorder="1" applyAlignment="1">
      <alignment horizontal="center"/>
    </xf>
    <xf numFmtId="0" fontId="45" fillId="0" borderId="60" xfId="0" applyFont="1" applyFill="1" applyBorder="1" applyAlignment="1">
      <alignment horizontal="center"/>
    </xf>
    <xf numFmtId="0" fontId="45" fillId="0" borderId="61" xfId="0" applyFont="1" applyFill="1" applyBorder="1" applyAlignment="1">
      <alignment horizontal="center"/>
    </xf>
    <xf numFmtId="0" fontId="45" fillId="0" borderId="25" xfId="0" applyFont="1" applyFill="1" applyBorder="1" applyAlignment="1">
      <alignment horizontal="center"/>
    </xf>
    <xf numFmtId="165" fontId="44" fillId="0" borderId="24" xfId="1" applyNumberFormat="1" applyFont="1" applyFill="1" applyBorder="1" applyAlignment="1">
      <alignment horizontal="center"/>
    </xf>
    <xf numFmtId="0" fontId="48" fillId="2" borderId="0" xfId="0" applyFont="1" applyFill="1" applyBorder="1" applyAlignment="1" applyProtection="1">
      <alignment horizontal="center"/>
      <protection locked="0"/>
    </xf>
    <xf numFmtId="14" fontId="27" fillId="9" borderId="0" xfId="0" applyNumberFormat="1" applyFont="1" applyFill="1" applyBorder="1" applyAlignment="1">
      <alignment horizontal="center"/>
    </xf>
    <xf numFmtId="0" fontId="30" fillId="5" borderId="39" xfId="0" applyFont="1" applyFill="1" applyBorder="1" applyAlignment="1">
      <alignment horizontal="center"/>
    </xf>
    <xf numFmtId="164" fontId="27" fillId="12" borderId="0" xfId="0" applyNumberFormat="1" applyFont="1" applyFill="1" applyBorder="1" applyAlignment="1">
      <alignment horizontal="center"/>
    </xf>
    <xf numFmtId="164" fontId="27" fillId="12" borderId="12" xfId="0" applyNumberFormat="1" applyFont="1" applyFill="1" applyBorder="1" applyAlignment="1">
      <alignment horizontal="center"/>
    </xf>
    <xf numFmtId="14" fontId="27" fillId="12" borderId="11" xfId="0" applyNumberFormat="1" applyFont="1" applyFill="1" applyBorder="1" applyAlignment="1">
      <alignment horizontal="center"/>
    </xf>
    <xf numFmtId="15" fontId="33" fillId="12" borderId="12" xfId="0" applyNumberFormat="1" applyFont="1" applyFill="1" applyBorder="1" applyAlignment="1">
      <alignment horizontal="center"/>
    </xf>
    <xf numFmtId="164" fontId="27" fillId="12" borderId="13" xfId="0" applyNumberFormat="1" applyFont="1" applyFill="1" applyBorder="1" applyAlignment="1">
      <alignment horizontal="center"/>
    </xf>
    <xf numFmtId="0" fontId="11" fillId="5" borderId="0" xfId="0" applyFont="1" applyFill="1" applyBorder="1"/>
    <xf numFmtId="0" fontId="15" fillId="7" borderId="0" xfId="0" applyFont="1" applyFill="1" applyBorder="1" applyAlignment="1">
      <alignment horizontal="center"/>
    </xf>
    <xf numFmtId="0" fontId="26" fillId="7" borderId="12" xfId="0" applyFont="1" applyFill="1" applyBorder="1" applyAlignment="1">
      <alignment horizontal="center"/>
    </xf>
    <xf numFmtId="0" fontId="47" fillId="2" borderId="5" xfId="0" applyFont="1" applyFill="1" applyBorder="1" applyAlignment="1">
      <alignment horizontal="center"/>
    </xf>
    <xf numFmtId="0" fontId="47" fillId="2" borderId="2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 wrapText="1"/>
    </xf>
    <xf numFmtId="0" fontId="30" fillId="7" borderId="55" xfId="0" applyFont="1" applyFill="1" applyBorder="1" applyAlignment="1">
      <alignment horizontal="center" vertical="center" wrapText="1"/>
    </xf>
    <xf numFmtId="165" fontId="44" fillId="0" borderId="64" xfId="1" applyNumberFormat="1" applyFont="1" applyFill="1" applyBorder="1" applyAlignment="1">
      <alignment horizontal="center"/>
    </xf>
    <xf numFmtId="2" fontId="30" fillId="7" borderId="43" xfId="0" applyNumberFormat="1" applyFont="1" applyFill="1" applyBorder="1" applyAlignment="1">
      <alignment horizontal="center"/>
    </xf>
    <xf numFmtId="2" fontId="30" fillId="7" borderId="41" xfId="0" applyNumberFormat="1" applyFont="1" applyFill="1" applyBorder="1" applyAlignment="1">
      <alignment horizontal="center"/>
    </xf>
    <xf numFmtId="2" fontId="30" fillId="7" borderId="49" xfId="0" applyNumberFormat="1" applyFont="1" applyFill="1" applyBorder="1" applyAlignment="1">
      <alignment horizontal="center"/>
    </xf>
    <xf numFmtId="0" fontId="30" fillId="7" borderId="49" xfId="0" applyFont="1" applyFill="1" applyBorder="1"/>
    <xf numFmtId="0" fontId="44" fillId="0" borderId="65" xfId="1" applyFont="1" applyFill="1" applyBorder="1" applyAlignment="1">
      <alignment horizontal="center"/>
    </xf>
    <xf numFmtId="0" fontId="44" fillId="0" borderId="66" xfId="1" applyFont="1" applyFill="1" applyBorder="1" applyAlignment="1">
      <alignment horizontal="center"/>
    </xf>
    <xf numFmtId="0" fontId="45" fillId="0" borderId="66" xfId="0" applyFont="1" applyFill="1" applyBorder="1" applyAlignment="1">
      <alignment horizontal="center"/>
    </xf>
    <xf numFmtId="0" fontId="45" fillId="0" borderId="67" xfId="0" applyFont="1" applyFill="1" applyBorder="1" applyAlignment="1">
      <alignment horizontal="center"/>
    </xf>
    <xf numFmtId="164" fontId="44" fillId="0" borderId="68" xfId="1" applyNumberFormat="1" applyFont="1" applyFill="1" applyBorder="1" applyAlignment="1">
      <alignment horizontal="center"/>
    </xf>
    <xf numFmtId="0" fontId="47" fillId="2" borderId="3" xfId="0" applyFont="1" applyFill="1" applyBorder="1" applyAlignment="1">
      <alignment horizontal="center"/>
    </xf>
    <xf numFmtId="2" fontId="31" fillId="7" borderId="50" xfId="0" applyNumberFormat="1" applyFont="1" applyFill="1" applyBorder="1" applyAlignment="1">
      <alignment horizontal="center"/>
    </xf>
    <xf numFmtId="2" fontId="31" fillId="7" borderId="42" xfId="0" applyNumberFormat="1" applyFont="1" applyFill="1" applyBorder="1" applyAlignment="1">
      <alignment horizontal="center"/>
    </xf>
    <xf numFmtId="2" fontId="31" fillId="7" borderId="51" xfId="0" applyNumberFormat="1" applyFont="1" applyFill="1" applyBorder="1" applyAlignment="1">
      <alignment horizontal="center"/>
    </xf>
    <xf numFmtId="2" fontId="31" fillId="7" borderId="52" xfId="0" applyNumberFormat="1" applyFont="1" applyFill="1" applyBorder="1" applyAlignment="1">
      <alignment horizontal="center"/>
    </xf>
    <xf numFmtId="2" fontId="31" fillId="7" borderId="63" xfId="0" applyNumberFormat="1" applyFont="1" applyFill="1" applyBorder="1" applyAlignment="1">
      <alignment horizontal="center"/>
    </xf>
    <xf numFmtId="2" fontId="31" fillId="7" borderId="53" xfId="0" applyNumberFormat="1" applyFont="1" applyFill="1" applyBorder="1" applyAlignment="1">
      <alignment horizontal="center"/>
    </xf>
    <xf numFmtId="2" fontId="27" fillId="7" borderId="42" xfId="0" applyNumberFormat="1" applyFont="1" applyFill="1" applyBorder="1" applyAlignment="1">
      <alignment horizontal="center"/>
    </xf>
    <xf numFmtId="0" fontId="30" fillId="7" borderId="49" xfId="0" applyFont="1" applyFill="1" applyBorder="1" applyAlignment="1">
      <alignment horizontal="center"/>
    </xf>
    <xf numFmtId="0" fontId="35" fillId="0" borderId="0" xfId="0" applyFont="1" applyFill="1" applyBorder="1"/>
    <xf numFmtId="0" fontId="38" fillId="0" borderId="0" xfId="0" applyFont="1" applyFill="1" applyBorder="1" applyAlignment="1">
      <alignment horizontal="center"/>
    </xf>
    <xf numFmtId="0" fontId="37" fillId="0" borderId="0" xfId="0" applyFont="1" applyFill="1" applyBorder="1"/>
    <xf numFmtId="2" fontId="35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/>
    <xf numFmtId="2" fontId="35" fillId="0" borderId="0" xfId="0" applyNumberFormat="1" applyFont="1" applyFill="1" applyBorder="1"/>
    <xf numFmtId="1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/>
    <xf numFmtId="0" fontId="30" fillId="7" borderId="6" xfId="0" applyFont="1" applyFill="1" applyBorder="1" applyAlignment="1">
      <alignment horizontal="center"/>
    </xf>
    <xf numFmtId="0" fontId="30" fillId="7" borderId="7" xfId="0" applyFont="1" applyFill="1" applyBorder="1" applyAlignment="1">
      <alignment horizontal="center"/>
    </xf>
    <xf numFmtId="0" fontId="30" fillId="5" borderId="7" xfId="0" applyFont="1" applyFill="1" applyBorder="1" applyAlignment="1">
      <alignment horizontal="center"/>
    </xf>
    <xf numFmtId="0" fontId="30" fillId="7" borderId="8" xfId="0" applyFont="1" applyFill="1" applyBorder="1" applyAlignment="1">
      <alignment horizontal="center"/>
    </xf>
    <xf numFmtId="14" fontId="27" fillId="9" borderId="6" xfId="0" applyNumberFormat="1" applyFont="1" applyFill="1" applyBorder="1" applyAlignment="1">
      <alignment horizontal="center"/>
    </xf>
    <xf numFmtId="15" fontId="33" fillId="9" borderId="7" xfId="0" applyNumberFormat="1" applyFont="1" applyFill="1" applyBorder="1" applyAlignment="1">
      <alignment horizontal="center"/>
    </xf>
    <xf numFmtId="164" fontId="27" fillId="9" borderId="7" xfId="0" applyNumberFormat="1" applyFont="1" applyFill="1" applyBorder="1" applyAlignment="1">
      <alignment horizontal="center"/>
    </xf>
    <xf numFmtId="164" fontId="27" fillId="12" borderId="7" xfId="0" applyNumberFormat="1" applyFont="1" applyFill="1" applyBorder="1" applyAlignment="1">
      <alignment horizontal="center"/>
    </xf>
    <xf numFmtId="164" fontId="27" fillId="9" borderId="8" xfId="0" applyNumberFormat="1" applyFont="1" applyFill="1" applyBorder="1" applyAlignment="1">
      <alignment horizontal="center"/>
    </xf>
    <xf numFmtId="2" fontId="31" fillId="12" borderId="12" xfId="0" applyNumberFormat="1" applyFont="1" applyFill="1" applyBorder="1" applyAlignment="1">
      <alignment horizontal="center"/>
    </xf>
    <xf numFmtId="2" fontId="31" fillId="9" borderId="0" xfId="0" applyNumberFormat="1" applyFont="1" applyFill="1" applyBorder="1" applyAlignment="1">
      <alignment horizontal="center"/>
    </xf>
    <xf numFmtId="2" fontId="31" fillId="7" borderId="0" xfId="0" applyNumberFormat="1" applyFont="1" applyFill="1" applyBorder="1" applyAlignment="1">
      <alignment horizontal="center"/>
    </xf>
    <xf numFmtId="2" fontId="31" fillId="9" borderId="7" xfId="0" applyNumberFormat="1" applyFont="1" applyFill="1" applyBorder="1" applyAlignment="1">
      <alignment horizontal="center"/>
    </xf>
    <xf numFmtId="0" fontId="30" fillId="7" borderId="47" xfId="0" applyFont="1" applyFill="1" applyBorder="1"/>
    <xf numFmtId="0" fontId="35" fillId="14" borderId="0" xfId="0" applyFont="1" applyFill="1" applyBorder="1"/>
    <xf numFmtId="0" fontId="8" fillId="14" borderId="0" xfId="0" applyFont="1" applyFill="1" applyBorder="1" applyAlignment="1">
      <alignment horizontal="center" wrapText="1"/>
    </xf>
    <xf numFmtId="0" fontId="52" fillId="14" borderId="0" xfId="0" applyFont="1" applyFill="1" applyBorder="1"/>
    <xf numFmtId="0" fontId="11" fillId="14" borderId="0" xfId="0" applyFont="1" applyFill="1" applyBorder="1"/>
    <xf numFmtId="0" fontId="38" fillId="14" borderId="0" xfId="0" applyFont="1" applyFill="1" applyBorder="1" applyAlignment="1">
      <alignment horizontal="center"/>
    </xf>
    <xf numFmtId="0" fontId="37" fillId="14" borderId="0" xfId="0" applyFont="1" applyFill="1" applyBorder="1"/>
    <xf numFmtId="0" fontId="0" fillId="5" borderId="0" xfId="0" applyFill="1" applyBorder="1"/>
    <xf numFmtId="0" fontId="38" fillId="5" borderId="0" xfId="0" applyFont="1" applyFill="1" applyBorder="1" applyAlignment="1">
      <alignment horizontal="center"/>
    </xf>
    <xf numFmtId="0" fontId="36" fillId="5" borderId="0" xfId="0" applyFont="1" applyFill="1" applyBorder="1" applyAlignment="1">
      <alignment horizontal="left"/>
    </xf>
    <xf numFmtId="0" fontId="36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7" fillId="5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4" fontId="37" fillId="5" borderId="0" xfId="0" applyNumberFormat="1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/>
    </xf>
    <xf numFmtId="0" fontId="35" fillId="5" borderId="0" xfId="0" applyFont="1" applyFill="1" applyBorder="1" applyAlignment="1">
      <alignment horizontal="center"/>
    </xf>
    <xf numFmtId="2" fontId="56" fillId="5" borderId="0" xfId="0" applyNumberFormat="1" applyFont="1" applyFill="1" applyBorder="1" applyAlignment="1">
      <alignment horizontal="center"/>
    </xf>
    <xf numFmtId="2" fontId="57" fillId="5" borderId="0" xfId="0" applyNumberFormat="1" applyFont="1" applyFill="1" applyBorder="1" applyAlignment="1">
      <alignment horizontal="center"/>
    </xf>
    <xf numFmtId="164" fontId="35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>
      <alignment horizontal="center"/>
    </xf>
    <xf numFmtId="0" fontId="21" fillId="5" borderId="0" xfId="0" applyFont="1" applyFill="1" applyBorder="1"/>
    <xf numFmtId="167" fontId="39" fillId="5" borderId="0" xfId="0" applyNumberFormat="1" applyFont="1" applyFill="1" applyBorder="1" applyAlignment="1">
      <alignment horizontal="center"/>
    </xf>
    <xf numFmtId="2" fontId="39" fillId="5" borderId="0" xfId="0" applyNumberFormat="1" applyFont="1" applyFill="1" applyBorder="1" applyAlignment="1">
      <alignment horizontal="center"/>
    </xf>
    <xf numFmtId="2" fontId="36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center"/>
    </xf>
    <xf numFmtId="1" fontId="35" fillId="5" borderId="0" xfId="0" applyNumberFormat="1" applyFont="1" applyFill="1" applyBorder="1"/>
    <xf numFmtId="165" fontId="35" fillId="5" borderId="0" xfId="0" applyNumberFormat="1" applyFont="1" applyFill="1" applyBorder="1" applyAlignment="1">
      <alignment horizontal="center"/>
    </xf>
    <xf numFmtId="17" fontId="37" fillId="5" borderId="0" xfId="0" applyNumberFormat="1" applyFont="1" applyFill="1" applyBorder="1"/>
    <xf numFmtId="166" fontId="35" fillId="5" borderId="0" xfId="0" applyNumberFormat="1" applyFont="1" applyFill="1" applyBorder="1" applyAlignment="1">
      <alignment horizontal="center"/>
    </xf>
    <xf numFmtId="14" fontId="35" fillId="5" borderId="0" xfId="0" applyNumberFormat="1" applyFont="1" applyFill="1" applyBorder="1" applyAlignment="1">
      <alignment horizontal="center"/>
    </xf>
    <xf numFmtId="0" fontId="31" fillId="7" borderId="0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left"/>
    </xf>
    <xf numFmtId="0" fontId="26" fillId="7" borderId="0" xfId="0" applyFont="1" applyFill="1" applyBorder="1" applyAlignment="1">
      <alignment horizontal="center"/>
    </xf>
    <xf numFmtId="0" fontId="48" fillId="13" borderId="0" xfId="0" applyFont="1" applyFill="1" applyBorder="1" applyAlignment="1" applyProtection="1">
      <alignment horizontal="center"/>
      <protection locked="0"/>
    </xf>
    <xf numFmtId="0" fontId="35" fillId="5" borderId="0" xfId="0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15" fillId="7" borderId="0" xfId="0" applyFont="1" applyFill="1" applyBorder="1" applyAlignment="1">
      <alignment horizontal="center"/>
    </xf>
    <xf numFmtId="0" fontId="40" fillId="5" borderId="0" xfId="0" applyFont="1" applyFill="1" applyBorder="1" applyAlignment="1">
      <alignment horizontal="center" vertical="center"/>
    </xf>
    <xf numFmtId="0" fontId="41" fillId="5" borderId="0" xfId="0" applyFont="1" applyFill="1" applyBorder="1" applyAlignment="1">
      <alignment horizontal="center" vertical="center"/>
    </xf>
    <xf numFmtId="0" fontId="26" fillId="7" borderId="12" xfId="0" applyFont="1" applyFill="1" applyBorder="1" applyAlignment="1">
      <alignment horizontal="center"/>
    </xf>
    <xf numFmtId="164" fontId="49" fillId="9" borderId="12" xfId="0" applyNumberFormat="1" applyFont="1" applyFill="1" applyBorder="1" applyAlignment="1">
      <alignment horizontal="center"/>
    </xf>
    <xf numFmtId="0" fontId="8" fillId="14" borderId="0" xfId="0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 wrapText="1"/>
    </xf>
    <xf numFmtId="0" fontId="53" fillId="14" borderId="0" xfId="0" applyFont="1" applyFill="1" applyBorder="1" applyAlignment="1">
      <alignment horizontal="center" wrapText="1"/>
    </xf>
    <xf numFmtId="0" fontId="11" fillId="14" borderId="0" xfId="0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47" fillId="2" borderId="4" xfId="0" applyFont="1" applyFill="1" applyBorder="1" applyAlignment="1">
      <alignment horizontal="center"/>
    </xf>
    <xf numFmtId="0" fontId="47" fillId="2" borderId="5" xfId="0" applyFont="1" applyFill="1" applyBorder="1" applyAlignment="1">
      <alignment horizontal="center"/>
    </xf>
    <xf numFmtId="0" fontId="47" fillId="2" borderId="2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0" fontId="47" fillId="2" borderId="12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 vertical="center"/>
    </xf>
    <xf numFmtId="0" fontId="47" fillId="11" borderId="14" xfId="0" applyFont="1" applyFill="1" applyBorder="1" applyAlignment="1">
      <alignment horizontal="center" vertical="center"/>
    </xf>
    <xf numFmtId="0" fontId="47" fillId="11" borderId="62" xfId="0" applyFont="1" applyFill="1" applyBorder="1" applyAlignment="1">
      <alignment horizontal="center" vertical="center"/>
    </xf>
    <xf numFmtId="0" fontId="47" fillId="2" borderId="58" xfId="0" applyFont="1" applyFill="1" applyBorder="1" applyAlignment="1">
      <alignment horizontal="center" vertical="center"/>
    </xf>
    <xf numFmtId="0" fontId="47" fillId="2" borderId="12" xfId="0" applyFont="1" applyFill="1" applyBorder="1" applyAlignment="1">
      <alignment horizontal="center" vertical="center"/>
    </xf>
    <xf numFmtId="0" fontId="47" fillId="2" borderId="56" xfId="0" applyFont="1" applyFill="1" applyBorder="1" applyAlignment="1">
      <alignment horizontal="center" vertical="center"/>
    </xf>
    <xf numFmtId="16" fontId="47" fillId="2" borderId="0" xfId="0" applyNumberFormat="1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21" fillId="8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</cellXfs>
  <cellStyles count="3">
    <cellStyle name="Normal 2" xfId="1" xr:uid="{00000000-0005-0000-0000-000001000000}"/>
    <cellStyle name="Normální" xfId="0" builtinId="0"/>
    <cellStyle name="Percent 2" xfId="2" xr:uid="{00000000-0005-0000-0000-000002000000}"/>
  </cellStyles>
  <dxfs count="9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 tint="-4.9989318521683403E-2"/>
      </font>
    </dxf>
    <dxf>
      <font>
        <strike val="0"/>
        <outline val="0"/>
        <shadow val="0"/>
        <u val="none"/>
        <vertAlign val="baseline"/>
        <sz val="15"/>
        <color auto="1"/>
        <name val="Times New Roman"/>
        <family val="1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outline="0">
        <right style="thin">
          <color theme="0"/>
        </right>
      </border>
    </dxf>
    <dxf>
      <font>
        <strike val="0"/>
        <outline val="0"/>
        <shadow val="0"/>
        <u val="none"/>
        <vertAlign val="baseline"/>
        <sz val="15"/>
        <name val="Times New Roman"/>
        <family val="1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4" formatCode="0.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6" formatCode="m:ss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D9D9D9"/>
      <color rgb="FFDE2E47"/>
      <color rgb="FFFFCCCC"/>
      <color rgb="FFFF7C80"/>
      <color rgb="FFFFFFCC"/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Best 200m Time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66580635916744857"/>
          <c:h val="0.7579431562296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'Vyhodnocení Step Testu'!$P$75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numRef>
              <c:f>'Vyhodnocení Step Testu'!$O$76:$O$92</c:f>
            </c:numRef>
          </c:xVal>
          <c:yVal>
            <c:numRef>
              <c:f>'Vyhodnocení Step Testu'!$P$76:$P$92</c:f>
            </c:numRef>
          </c:yVal>
          <c:smooth val="0"/>
          <c:extLst>
            <c:ext xmlns:c16="http://schemas.microsoft.com/office/drawing/2014/chart" uri="{C3380CC4-5D6E-409C-BE32-E72D297353CC}">
              <c16:uniqueId val="{00000000-432F-4E9A-AF8C-B77B0E572045}"/>
            </c:ext>
          </c:extLst>
        </c:ser>
        <c:ser>
          <c:idx val="1"/>
          <c:order val="1"/>
          <c:tx>
            <c:strRef>
              <c:f>'Vyhodnocení Step Testu'!$Q$75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numRef>
              <c:f>'Vyhodnocení Step Testu'!$O$76:$O$92</c:f>
            </c:numRef>
          </c:xVal>
          <c:yVal>
            <c:numRef>
              <c:f>'Vyhodnocení Step Testu'!$Q$76:$Q$92</c:f>
            </c:numRef>
          </c:yVal>
          <c:smooth val="0"/>
          <c:extLst>
            <c:ext xmlns:c16="http://schemas.microsoft.com/office/drawing/2014/chart" uri="{C3380CC4-5D6E-409C-BE32-E72D297353CC}">
              <c16:uniqueId val="{00000001-432F-4E9A-AF8C-B77B0E572045}"/>
            </c:ext>
          </c:extLst>
        </c:ser>
        <c:ser>
          <c:idx val="2"/>
          <c:order val="2"/>
          <c:tx>
            <c:strRef>
              <c:f>'Vyhodnocení Step Testu'!$R$75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numRef>
              <c:f>'Vyhodnocení Step Testu'!$O$76:$O$92</c:f>
            </c:numRef>
          </c:xVal>
          <c:yVal>
            <c:numRef>
              <c:f>'Vyhodnocení Step Testu'!$R$76:$R$92</c:f>
            </c:numRef>
          </c:yVal>
          <c:smooth val="0"/>
          <c:extLst>
            <c:ext xmlns:c16="http://schemas.microsoft.com/office/drawing/2014/chart" uri="{C3380CC4-5D6E-409C-BE32-E72D297353CC}">
              <c16:uniqueId val="{00000002-432F-4E9A-AF8C-B77B0E572045}"/>
            </c:ext>
          </c:extLst>
        </c:ser>
        <c:ser>
          <c:idx val="4"/>
          <c:order val="3"/>
          <c:tx>
            <c:strRef>
              <c:f>'Vyhodnocení Step Testu'!$S$75</c:f>
              <c:strCache>
                <c:ptCount val="1"/>
                <c:pt idx="0">
                  <c:v>2012-2013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'Vyhodnocení Step Testu'!$O$76:$O$92</c:f>
            </c:numRef>
          </c:xVal>
          <c:yVal>
            <c:numRef>
              <c:f>'Vyhodnocení Step Testu'!$S$76:$S$92</c:f>
            </c:numRef>
          </c:yVal>
          <c:smooth val="0"/>
          <c:extLst>
            <c:ext xmlns:c16="http://schemas.microsoft.com/office/drawing/2014/chart" uri="{C3380CC4-5D6E-409C-BE32-E72D297353CC}">
              <c16:uniqueId val="{00000003-432F-4E9A-AF8C-B77B0E572045}"/>
            </c:ext>
          </c:extLst>
        </c:ser>
        <c:ser>
          <c:idx val="3"/>
          <c:order val="4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{36FC3C58-643C-498D-B784-ACDFFEE504C8}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32F-4E9A-AF8C-B77B0E572045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{9313D5E3-63EE-4AAC-9EB9-2CA6C3EA207E}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32F-4E9A-AF8C-B77B0E572045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{3BAA2B89-E891-4C5B-98D4-D4C59DC508CB}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32F-4E9A-AF8C-B77B0E572045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{161D7AC5-040B-4A9B-A0B2-669477212D8B}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32F-4E9A-AF8C-B77B0E572045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{800461F4-6563-473C-85B4-9C230B29DC0D}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32F-4E9A-AF8C-B77B0E572045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{8B8ACDE7-3287-4355-B2CB-A126A901A17E}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32F-4E9A-AF8C-B77B0E572045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{1900C0CC-CD60-4B01-A94E-818F4FCD6C83}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32F-4E9A-AF8C-B77B0E572045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{DA326C88-FDDB-4D19-B4FC-E231B7D1591C}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32F-4E9A-AF8C-B77B0E572045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{CFE63E28-8670-49CB-829E-6E56F14DC26B}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32F-4E9A-AF8C-B77B0E572045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{36F276C2-E575-4A3D-A16B-133674A841EE}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32F-4E9A-AF8C-B77B0E572045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{7D9A7FD1-B697-4911-B8FD-5B078EBE2233}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32F-4E9A-AF8C-B77B0E572045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{AC7A7D36-56DC-49DA-92C0-1B8FE0FFA988}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32F-4E9A-AF8C-B77B0E572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'Vyhodnocení Step Testu'!$W$76:$W$87</c:f>
            </c:numRef>
          </c:xVal>
          <c:yVal>
            <c:numRef>
              <c:f>'Vyhodnocení Step Testu'!$X$76:$X$87</c:f>
            </c:numRef>
          </c:yVal>
          <c:smooth val="0"/>
          <c:extLst>
            <c:ext xmlns:c16="http://schemas.microsoft.com/office/drawing/2014/chart" uri="{C3380CC4-5D6E-409C-BE32-E72D297353CC}">
              <c16:uniqueId val="{00000010-432F-4E9A-AF8C-B77B0E572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15872"/>
        <c:axId val="132417408"/>
      </c:scatterChart>
      <c:valAx>
        <c:axId val="132415872"/>
        <c:scaling>
          <c:orientation val="minMax"/>
          <c:max val="370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132417408"/>
        <c:crosses val="autoZero"/>
        <c:crossBetween val="midCat"/>
      </c:valAx>
      <c:valAx>
        <c:axId val="132417408"/>
        <c:scaling>
          <c:orientation val="minMax"/>
          <c:min val="1.38888888888889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NZ" sz="1100"/>
                  <a:t>200m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m:ss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100" baseline="0"/>
            </a:pPr>
            <a:endParaRPr lang="cs-CZ"/>
          </a:p>
        </c:txPr>
        <c:crossAx val="132415872"/>
        <c:crosses val="autoZero"/>
        <c:crossBetween val="midCat"/>
        <c:majorUnit val="4.6300000000000021E-5"/>
      </c:valAx>
    </c:plotArea>
    <c:legend>
      <c:legendPos val="r"/>
      <c:layout>
        <c:manualLayout>
          <c:xMode val="edge"/>
          <c:yMode val="edge"/>
          <c:x val="0.83606600646515539"/>
          <c:y val="0.29261471486707513"/>
          <c:w val="0.12774400682734485"/>
          <c:h val="0.30795831484197761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E2-4738-9438-2BC2DD9649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E2-4738-9438-2BC2DD96493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1E2-4738-9438-2BC2DD9649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1E2-4738-9438-2BC2DD9649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1E2-4738-9438-2BC2DD96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99232"/>
        <c:axId val="135601536"/>
      </c:lineChart>
      <c:catAx>
        <c:axId val="13559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601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01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99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50-4A22-B962-0328EB20DB6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50-4A22-B962-0328EB20DB6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750-4A22-B962-0328EB20DB6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750-4A22-B962-0328EB20DB6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750-4A22-B962-0328EB20D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54880"/>
        <c:axId val="413756800"/>
      </c:lineChart>
      <c:catAx>
        <c:axId val="4137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7568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7568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754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9B-42D1-B19A-0DE6544134F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9B-42D1-B19A-0DE6544134F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9B-42D1-B19A-0DE6544134F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9B-42D1-B19A-0DE654413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9B-42D1-B19A-0DE65441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30144"/>
        <c:axId val="413832320"/>
      </c:lineChart>
      <c:catAx>
        <c:axId val="4138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83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0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509-4666-87BC-CDA44EB54D9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509-4666-87BC-CDA44EB54D9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509-4666-87BC-CDA44EB54D9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509-4666-87BC-CDA44EB54D9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509-4666-87BC-CDA44EB5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077312"/>
        <c:axId val="414079616"/>
      </c:lineChart>
      <c:catAx>
        <c:axId val="4140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9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0796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7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7C2-4E82-902F-ACC1113FBC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7C2-4E82-902F-ACC1113FBC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7C2-4E82-902F-ACC1113FBC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7C2-4E82-902F-ACC1113FBC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7C2-4E82-902F-ACC1113F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165248"/>
        <c:axId val="414179712"/>
      </c:lineChart>
      <c:catAx>
        <c:axId val="4141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179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179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16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CE-46E9-BFAF-669E66C1102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CE-46E9-BFAF-669E66C1102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CE-46E9-BFAF-669E66C110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CE-46E9-BFAF-669E66C110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CE-46E9-BFAF-669E66C1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248960"/>
        <c:axId val="414250880"/>
      </c:lineChart>
      <c:catAx>
        <c:axId val="4142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2508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2508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248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4A-4192-9DE1-A01477CCD7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4A-4192-9DE1-A01477CCD7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4A-4192-9DE1-A01477CCD7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4A-4192-9DE1-A01477CCD7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4A-4192-9DE1-A01477CC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365184"/>
        <c:axId val="414367104"/>
      </c:lineChart>
      <c:catAx>
        <c:axId val="4143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7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4367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5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229-4389-A917-25F57F683B7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229-4389-A917-25F57F683B7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229-4389-A917-25F57F683B7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229-4389-A917-25F57F683B7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229-4389-A917-25F57F68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927488"/>
        <c:axId val="414950528"/>
      </c:lineChart>
      <c:catAx>
        <c:axId val="414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5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950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2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88-4530-AB24-C46B65D3105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88-4530-AB24-C46B65D3105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88-4530-AB24-C46B65D3105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88-4530-AB24-C46B65D310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88-4530-AB24-C46B65D3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052544"/>
        <c:axId val="415054464"/>
      </c:lineChart>
      <c:catAx>
        <c:axId val="4150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05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05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052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ED-4447-BFC6-802EC4CFF9B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ED-4447-BFC6-802EC4CFF9B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ED-4447-BFC6-802EC4CFF9B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ED-4447-BFC6-802EC4CFF9B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ED-4447-BFC6-802EC4CF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119616"/>
        <c:axId val="415134080"/>
      </c:lineChart>
      <c:catAx>
        <c:axId val="4151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134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134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1196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BE-4609-B831-1878E642E6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BE-4609-B831-1878E642E6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BE-4609-B831-1878E642E6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BE-4609-B831-1878E642E6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BE-4609-B831-1878E642E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571968"/>
        <c:axId val="415573888"/>
      </c:lineChart>
      <c:catAx>
        <c:axId val="4155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3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573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19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AB-4296-A2BC-81CD039BFA4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AB-4296-A2BC-81CD039BFA4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2AB-4296-A2BC-81CD039BFA4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2AB-4296-A2BC-81CD039BFA4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2AB-4296-A2BC-81CD039B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25728"/>
        <c:axId val="135640192"/>
      </c:lineChart>
      <c:catAx>
        <c:axId val="135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401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401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25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03-4E87-8F70-BF6490EB3F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03-4E87-8F70-BF6490EB3F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803-4E87-8F70-BF6490EB3F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803-4E87-8F70-BF6490EB3F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803-4E87-8F70-BF6490EB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26368"/>
        <c:axId val="415628672"/>
      </c:lineChart>
      <c:catAx>
        <c:axId val="4156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62867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63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88-468E-96E6-C3CCC2F527C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88-468E-96E6-C3CCC2F527C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88-468E-96E6-C3CCC2F527C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88-468E-96E6-C3CCC2F527C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88-468E-96E6-C3CCC2F5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77440"/>
        <c:axId val="415683712"/>
      </c:lineChart>
      <c:catAx>
        <c:axId val="41567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683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683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677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26-4274-B863-7601A41BCB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26-4274-B863-7601A41BCB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26-4274-B863-7601A41BCB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26-4274-B863-7601A41BCB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26-4274-B863-7601A41BC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30784"/>
        <c:axId val="415832704"/>
      </c:lineChart>
      <c:catAx>
        <c:axId val="4158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832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832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830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B9-4E04-8149-938E50C0CAE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B9-4E04-8149-938E50C0CAE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B9-4E04-8149-938E50C0CAE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B9-4E04-8149-938E50C0CAE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B9-4E04-8149-938E50C0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69184"/>
        <c:axId val="415891840"/>
      </c:lineChart>
      <c:catAx>
        <c:axId val="4158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91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891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6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70-4330-A467-D960E8B9DF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70-4330-A467-D960E8B9DF0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C70-4330-A467-D960E8B9DF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C70-4330-A467-D960E8B9DF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C70-4330-A467-D960E8B9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952256"/>
        <c:axId val="415958912"/>
      </c:lineChart>
      <c:catAx>
        <c:axId val="4159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8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958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21-4FAD-823E-A12D51817D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21-4FAD-823E-A12D51817D7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21-4FAD-823E-A12D51817D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21-4FAD-823E-A12D51817D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21-4FAD-823E-A12D518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015872"/>
        <c:axId val="416017792"/>
      </c:lineChart>
      <c:catAx>
        <c:axId val="41601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017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017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015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93-462C-BF6C-4AA63D50B8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93-462C-BF6C-4AA63D50B8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93-462C-BF6C-4AA63D50B8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93-462C-BF6C-4AA63D50B8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93-462C-BF6C-4AA63D50B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75456"/>
        <c:axId val="416277632"/>
      </c:lineChart>
      <c:catAx>
        <c:axId val="41627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27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27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275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2A-478B-AB87-34487281F67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2A-478B-AB87-34487281F67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2A-478B-AB87-34487281F67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2A-478B-AB87-34487281F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2A-478B-AB87-34487281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13120"/>
        <c:axId val="416615040"/>
      </c:lineChart>
      <c:catAx>
        <c:axId val="4166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50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6150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3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C8-45FA-AF2A-AB393F397A2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C8-45FA-AF2A-AB393F397A2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C8-45FA-AF2A-AB393F397A2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C8-45FA-AF2A-AB393F397A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C8-45FA-AF2A-AB393F39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55232"/>
        <c:axId val="416665984"/>
      </c:lineChart>
      <c:catAx>
        <c:axId val="4166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6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6665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30-4B4B-8FD5-DC370EFCA55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30-4B4B-8FD5-DC370EFCA55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30-4B4B-8FD5-DC370EFCA55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30-4B4B-8FD5-DC370EFCA55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30-4B4B-8FD5-DC370EFC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731136"/>
        <c:axId val="416733056"/>
      </c:lineChart>
      <c:catAx>
        <c:axId val="4167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733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7330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731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3D-4C99-8C1A-3887B7C38F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3D-4C99-8C1A-3887B7C38F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3D-4C99-8C1A-3887B7C38F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3D-4C99-8C1A-3887B7C38F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3D-4C99-8C1A-3887B7C38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56192"/>
        <c:axId val="135658112"/>
      </c:lineChart>
      <c:catAx>
        <c:axId val="1356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581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581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561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4A-453A-8FB9-BE2F98939CB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74A-453A-8FB9-BE2F98939CB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74A-453A-8FB9-BE2F98939CB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74A-453A-8FB9-BE2F98939CB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74A-453A-8FB9-BE2F9893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859648"/>
        <c:axId val="416861568"/>
      </c:lineChart>
      <c:catAx>
        <c:axId val="4168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8615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8615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8596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F0-4AE8-A83F-4C5FABEA1DF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F0-4AE8-A83F-4C5FABEA1DF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F0-4AE8-A83F-4C5FABEA1DF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F0-4AE8-A83F-4C5FABEA1DF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F0-4AE8-A83F-4C5FABEA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14432"/>
        <c:axId val="416920704"/>
      </c:lineChart>
      <c:catAx>
        <c:axId val="4169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20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920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144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1E3-4549-B95B-7E062F7B4B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1E3-4549-B95B-7E062F7B4BD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1E3-4549-B95B-7E062F7B4B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1E3-4549-B95B-7E062F7B4B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1E3-4549-B95B-7E062F7B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034624"/>
        <c:axId val="417036928"/>
      </c:lineChart>
      <c:catAx>
        <c:axId val="4170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6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0369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46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58-4238-994B-85082724915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58-4238-994B-85082724915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58-4238-994B-85082724915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58-4238-994B-8508272491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58-4238-994B-850827249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15072"/>
        <c:axId val="417329536"/>
      </c:lineChart>
      <c:catAx>
        <c:axId val="4173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295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295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1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F8-4F06-9C14-138F0276BB9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F8-4F06-9C14-138F0276BB9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F8-4F06-9C14-138F0276BB9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F8-4F06-9C14-138F0276BB9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F8-4F06-9C14-138F0276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78304"/>
        <c:axId val="417380224"/>
      </c:lineChart>
      <c:catAx>
        <c:axId val="4173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80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80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7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B8-4698-81F1-7B1FC411AFE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3B8-4698-81F1-7B1FC411AFE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3B8-4698-81F1-7B1FC411AFE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3B8-4698-81F1-7B1FC411AFE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3B8-4698-81F1-7B1FC411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453568"/>
        <c:axId val="417455488"/>
      </c:lineChart>
      <c:catAx>
        <c:axId val="4174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5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455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35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A7-4C91-A32D-E43218AE838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4A7-4C91-A32D-E43218AE838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4A7-4C91-A32D-E43218AE838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4A7-4C91-A32D-E43218AE838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4A7-4C91-A32D-E43218AE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16160"/>
        <c:axId val="417522816"/>
      </c:lineChart>
      <c:catAx>
        <c:axId val="4175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2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5228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161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1F-41E2-B44C-333892B73C0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1F-41E2-B44C-333892B73C0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1F-41E2-B44C-333892B73C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1F-41E2-B44C-333892B73C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1F-41E2-B44C-333892B7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678080"/>
        <c:axId val="417680000"/>
      </c:lineChart>
      <c:catAx>
        <c:axId val="4176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680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680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678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18-4B70-8DC8-99C38475EE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18-4B70-8DC8-99C38475EE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18-4B70-8DC8-99C38475E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18-4B70-8DC8-99C38475E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18-4B70-8DC8-99C38475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20576"/>
        <c:axId val="417730944"/>
      </c:lineChart>
      <c:catAx>
        <c:axId val="4177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73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73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72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F-42C4-A69E-E945CCB44C2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EF-42C4-A69E-E945CCB44C2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EF-42C4-A69E-E945CCB44C2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EF-42C4-A69E-E945CCB44C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EF-42C4-A69E-E945CCB44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83808"/>
        <c:axId val="417785728"/>
      </c:lineChart>
      <c:catAx>
        <c:axId val="4177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5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78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38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3D-4E97-BA6D-D321D7C8ABF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3D-4E97-BA6D-D321D7C8ABF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3D-4E97-BA6D-D321D7C8ABF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3D-4E97-BA6D-D321D7C8ABF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3D-4E97-BA6D-D321D7C8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08128"/>
        <c:axId val="163414400"/>
      </c:lineChart>
      <c:catAx>
        <c:axId val="163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1440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4144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08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F3-458E-9588-2AD28D5BA35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F3-458E-9588-2AD28D5BA35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F3-458E-9588-2AD28D5BA3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F3-458E-9588-2AD28D5BA3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F3-458E-9588-2AD28D5B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0496"/>
        <c:axId val="417852800"/>
      </c:lineChart>
      <c:catAx>
        <c:axId val="4178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2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8528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04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E8-4863-B963-2D789212B8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E8-4863-B963-2D789212B8D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E8-4863-B963-2D789212B8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E8-4863-B963-2D789212B8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E8-4863-B963-2D789212B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17952"/>
        <c:axId val="417932416"/>
      </c:lineChart>
      <c:catAx>
        <c:axId val="4179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3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3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17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02-486A-99A1-DA526F4BCDA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02-486A-99A1-DA526F4BCDA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02-486A-99A1-DA526F4BCD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02-486A-99A1-DA526F4BC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02-486A-99A1-DA526F4BC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68896"/>
        <c:axId val="417970816"/>
      </c:lineChart>
      <c:catAx>
        <c:axId val="4179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708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68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BF-4C40-88E1-4FC898D8618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BF-4C40-88E1-4FC898D8618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ABF-4C40-88E1-4FC898D8618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ABF-4C40-88E1-4FC898D8618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ABF-4C40-88E1-4FC898D8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40064"/>
        <c:axId val="418042240"/>
      </c:lineChart>
      <c:catAx>
        <c:axId val="4180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22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042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F4-4911-8588-71CB295F4CA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F4-4911-8588-71CB295F4CA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F4-4911-8588-71CB295F4CA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F4-4911-8588-71CB295F4C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F4-4911-8588-71CB295F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94464"/>
        <c:axId val="418105216"/>
      </c:lineChart>
      <c:catAx>
        <c:axId val="41809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105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105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94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20-4D25-A40A-9473FAC375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20-4D25-A40A-9473FAC375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120-4D25-A40A-9473FAC375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120-4D25-A40A-9473FAC375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120-4D25-A40A-9473FAC3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53984"/>
        <c:axId val="418155904"/>
      </c:lineChart>
      <c:catAx>
        <c:axId val="418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15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1559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153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56-4D23-922C-85BB5F1355E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56-4D23-922C-85BB5F1355E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56-4D23-922C-85BB5F1355E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56-4D23-922C-85BB5F1355E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56-4D23-922C-85BB5F13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08768"/>
        <c:axId val="418219136"/>
      </c:lineChart>
      <c:catAx>
        <c:axId val="418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219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21913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208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7E-4DD4-A437-BCA84A40FA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7E-4DD4-A437-BCA84A40FA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7E-4DD4-A437-BCA84A40FA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7E-4DD4-A437-BCA84A40FA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7E-4DD4-A437-BCA84A40F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72000"/>
        <c:axId val="418273920"/>
      </c:lineChart>
      <c:catAx>
        <c:axId val="4182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39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273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20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03-4D90-AF2F-1563C1B112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03-4D90-AF2F-1563C1B1129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03-4D90-AF2F-1563C1B112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03-4D90-AF2F-1563C1B112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03-4D90-AF2F-1563C1B1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80"/>
        <c:axId val="418357632"/>
      </c:lineChart>
      <c:catAx>
        <c:axId val="4183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5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3576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468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F1-49B2-A00C-34DF91B8B4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F1-49B2-A00C-34DF91B8B4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F1-49B2-A00C-34DF91B8B4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F1-49B2-A00C-34DF91B8B4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F1-49B2-A00C-34DF91B8B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10496"/>
        <c:axId val="418412416"/>
      </c:lineChart>
      <c:catAx>
        <c:axId val="418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1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1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1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3E-4DBB-A398-63BAFF97F9A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3E-4DBB-A398-63BAFF97F9A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3E-4DBB-A398-63BAFF97F9A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3E-4DBB-A398-63BAFF97F9A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3E-4DBB-A398-63BAFF97F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5664"/>
        <c:axId val="163436416"/>
      </c:lineChart>
      <c:catAx>
        <c:axId val="16342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36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436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256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4D-4CE1-AC34-0C3E2C7B055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4D-4CE1-AC34-0C3E2C7B055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4D-4CE1-AC34-0C3E2C7B05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4D-4CE1-AC34-0C3E2C7B05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4D-4CE1-AC34-0C3E2C7B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73472"/>
        <c:axId val="418475392"/>
      </c:lineChart>
      <c:catAx>
        <c:axId val="4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753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753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734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AE-44AA-B13F-25229704CE0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AE-44AA-B13F-25229704CE0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AE-44AA-B13F-25229704CE0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AE-44AA-B13F-25229704CE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AE-44AA-B13F-25229704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532352"/>
        <c:axId val="418534528"/>
      </c:lineChart>
      <c:catAx>
        <c:axId val="41853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4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534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4D-4769-9AD2-0127A25D841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4D-4769-9AD2-0127A25D841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4D-4769-9AD2-0127A25D841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4D-4769-9AD2-0127A25D841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4D-4769-9AD2-0127A25D8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07488"/>
        <c:axId val="418609792"/>
      </c:lineChart>
      <c:catAx>
        <c:axId val="4186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6097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EC-42D2-84CD-EDE01D5421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EC-42D2-84CD-EDE01D5421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EC-42D2-84CD-EDE01D5421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EC-42D2-84CD-EDE01D5421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EC-42D2-84CD-EDE01D542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62656"/>
        <c:axId val="418668928"/>
      </c:lineChart>
      <c:catAx>
        <c:axId val="4186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6689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6689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662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54-4D5D-AE70-C26311B4BC1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54-4D5D-AE70-C26311B4BC1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54-4D5D-AE70-C26311B4BC1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54-4D5D-AE70-C26311B4BC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54-4D5D-AE70-C26311B4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738176"/>
        <c:axId val="418740096"/>
      </c:lineChart>
      <c:catAx>
        <c:axId val="4187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740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740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73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10-4050-9DF0-FDF789DC2FB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10-4050-9DF0-FDF789DC2FB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10-4050-9DF0-FDF789DC2FB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10-4050-9DF0-FDF789DC2FB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10-4050-9DF0-FDF789DC2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13440"/>
        <c:axId val="418815360"/>
      </c:lineChart>
      <c:catAx>
        <c:axId val="4188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5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815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3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EF-4B63-82A7-A8C9386286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EF-4B63-82A7-A8C9386286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EF-4B63-82A7-A8C9386286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EF-4B63-82A7-A8C9386286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EF-4B63-82A7-A8C93862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67840"/>
        <c:axId val="418890880"/>
      </c:lineChart>
      <c:catAx>
        <c:axId val="4188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9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890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67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61-4595-AF4C-C5875A0F6CA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61-4595-AF4C-C5875A0F6CA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61-4595-AF4C-C5875A0F6CA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61-4595-AF4C-C5875A0F6CA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61-4595-AF4C-C5875A0F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31456"/>
        <c:axId val="418933376"/>
      </c:lineChart>
      <c:catAx>
        <c:axId val="41893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9333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9333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31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F8-4BEE-ABD3-80C6A05FF1C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F8-4BEE-ABD3-80C6A05FF1C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F8-4BEE-ABD3-80C6A05FF1C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F8-4BEE-ABD3-80C6A05FF1C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F8-4BEE-ABD3-80C6A05F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98528"/>
        <c:axId val="419000704"/>
      </c:lineChart>
      <c:catAx>
        <c:axId val="4189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900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900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98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7-4E44-9BF8-D11E94EADE1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7-4E44-9BF8-D11E94EADE1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7-4E44-9BF8-D11E94EADE1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7-4E44-9BF8-D11E94EADE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7-4E44-9BF8-D11E94EA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078144"/>
        <c:axId val="419080064"/>
      </c:lineChart>
      <c:catAx>
        <c:axId val="4190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80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9080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8-442C-B0F4-7194D434954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8-442C-B0F4-7194D434954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AF8-442C-B0F4-7194D434954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AF8-442C-B0F4-7194D434954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AF8-442C-B0F4-7194D434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26144"/>
        <c:axId val="163528064"/>
      </c:lineChart>
      <c:catAx>
        <c:axId val="1635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2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280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2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EB-41BB-9781-A5D3F0EA7A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EB-41BB-9781-A5D3F0EA7A8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EB-41BB-9781-A5D3F0EA7A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EB-41BB-9781-A5D3F0EA7A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EB-41BB-9781-A5D3F0E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30400"/>
        <c:axId val="421432704"/>
      </c:lineChart>
      <c:catAx>
        <c:axId val="4214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2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4327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3B-4BB5-A881-764B2C337D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3B-4BB5-A881-764B2C337D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3B-4BB5-A881-764B2C337D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3B-4BB5-A881-764B2C337D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3B-4BB5-A881-764B2C3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77376"/>
        <c:axId val="421491840"/>
      </c:lineChart>
      <c:catAx>
        <c:axId val="4214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491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491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4773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2C-4E32-8457-B9834912CB6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2C-4E32-8457-B9834912CB6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2C-4E32-8457-B9834912CB6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2C-4E32-8457-B9834912CB6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2C-4E32-8457-B9834912C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06144"/>
        <c:axId val="421608064"/>
      </c:lineChart>
      <c:catAx>
        <c:axId val="4216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60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608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60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39-4042-8210-4985C94599A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39-4042-8210-4985C94599A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39-4042-8210-4985C94599A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39-4042-8210-4985C94599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39-4042-8210-4985C9459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73216"/>
        <c:axId val="421687680"/>
      </c:lineChart>
      <c:catAx>
        <c:axId val="4216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876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687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732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9-4805-9470-F5DC90FFBBB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9-4805-9470-F5DC90FFBBB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9-4805-9470-F5DC90FFBBB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9-4805-9470-F5DC90FFBBB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9-4805-9470-F5DC90FF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23520"/>
        <c:axId val="421730176"/>
      </c:lineChart>
      <c:catAx>
        <c:axId val="4217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7301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23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B9-46AD-B88E-DD215E71FA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B9-46AD-B88E-DD215E71FA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B9-46AD-B88E-DD215E71FA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B9-46AD-B88E-DD215E71FA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B9-46AD-B88E-DD215E71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74848"/>
        <c:axId val="421776768"/>
      </c:lineChart>
      <c:catAx>
        <c:axId val="4217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776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7767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7748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0EA-4706-9862-5F9F42D1475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0EA-4706-9862-5F9F42D1475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0EA-4706-9862-5F9F42D1475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0EA-4706-9862-5F9F42D147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0EA-4706-9862-5F9F42D1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829632"/>
        <c:axId val="421844096"/>
      </c:lineChart>
      <c:catAx>
        <c:axId val="42182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844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844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8296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F2-4CBB-9946-D91B89FAB02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F2-4CBB-9946-D91B89FAB02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F2-4CBB-9946-D91B89FAB02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F2-4CBB-9946-D91B89FAB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F2-4CBB-9946-D91B89FA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05152"/>
        <c:axId val="421907072"/>
      </c:lineChart>
      <c:catAx>
        <c:axId val="4219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90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15-41EC-AE8A-395E6B50D6B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F15-41EC-AE8A-395E6B50D6B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F15-41EC-AE8A-395E6B50D6B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F15-41EC-AE8A-395E6B50D6B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F15-41EC-AE8A-395E6B50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71840"/>
        <c:axId val="421974400"/>
      </c:lineChart>
      <c:catAx>
        <c:axId val="4219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4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9744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1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70-4971-A56D-0450F455E7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70-4971-A56D-0450F455E7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70-4971-A56D-0450F455E7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70-4971-A56D-0450F455E7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70-4971-A56D-0450F455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19072"/>
        <c:axId val="422020992"/>
      </c:lineChart>
      <c:catAx>
        <c:axId val="4220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020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020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019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28-4E45-B040-27AF4F402E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28-4E45-B040-27AF4F402E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28-4E45-B040-27AF4F402E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28-4E45-B040-27AF4F402E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28-4E45-B040-27AF4F40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64544"/>
        <c:axId val="163566720"/>
      </c:lineChart>
      <c:catAx>
        <c:axId val="1635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66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66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B20-4EAF-B8D5-54C68CA60D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B20-4EAF-B8D5-54C68CA60D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B20-4EAF-B8D5-54C68CA60D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B20-4EAF-B8D5-54C68CA60D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B20-4EAF-B8D5-54C68CA6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196736"/>
        <c:axId val="422198656"/>
      </c:lineChart>
      <c:catAx>
        <c:axId val="4221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198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198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1967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E96-47B3-9B97-502253D2AA2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E96-47B3-9B97-502253D2AA2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E96-47B3-9B97-502253D2AA2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E96-47B3-9B97-502253D2AA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E96-47B3-9B97-502253D2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5248"/>
        <c:axId val="422331520"/>
      </c:lineChart>
      <c:catAx>
        <c:axId val="42232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31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2331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25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18-4E90-B288-4568C51C51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18-4E90-B288-4568C51C51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18-4E90-B288-4568C51C51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18-4E90-B288-4568C51C51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18-4E90-B288-4568C51C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051648"/>
        <c:axId val="423053952"/>
      </c:lineChart>
      <c:catAx>
        <c:axId val="423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3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30539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16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1-4549-B8BB-0AD802C56DF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1-4549-B8BB-0AD802C56DF8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1-4549-B8BB-0AD802C56D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1-4549-B8BB-0AD802C56D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1-4549-B8BB-0AD802C5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676800"/>
        <c:axId val="621695360"/>
      </c:lineChart>
      <c:catAx>
        <c:axId val="6216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62169536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62169536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6216768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8F-46FD-BB8F-E30A1B1EAC7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48F-46FD-BB8F-E30A1B1EAC7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48F-46FD-BB8F-E30A1B1EAC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48F-46FD-BB8F-E30A1B1EAC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48F-46FD-BB8F-E30A1B1E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15904"/>
        <c:axId val="171517824"/>
      </c:lineChart>
      <c:catAx>
        <c:axId val="1715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517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517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515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B0-4A70-8E57-27EACE8BBDA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B0-4A70-8E57-27EACE8BBDA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B0-4A70-8E57-27EACE8BBDA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B0-4A70-8E57-27EACE8BB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B0-4A70-8E57-27EACE8B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74784"/>
        <c:axId val="171576704"/>
      </c:lineChart>
      <c:catAx>
        <c:axId val="17157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6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1576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47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29-42B2-9759-8C663DBD724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29-42B2-9759-8C663DBD724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29-42B2-9759-8C663DBD724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29-42B2-9759-8C663DBD724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29-42B2-9759-8C663DBD7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12800"/>
        <c:axId val="171631744"/>
      </c:lineChart>
      <c:catAx>
        <c:axId val="1716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3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6317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1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03-4BF4-860C-429771A465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03-4BF4-860C-429771A4654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03-4BF4-860C-429771A465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03-4BF4-860C-429771A465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03-4BF4-860C-429771A4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741952"/>
        <c:axId val="171743872"/>
      </c:lineChart>
      <c:catAx>
        <c:axId val="17174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743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743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741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32-4F6D-92AA-52422964D4F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32-4F6D-92AA-52422964D4F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32-4F6D-92AA-52422964D4F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32-4F6D-92AA-52422964D4F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32-4F6D-92AA-52422964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58176"/>
        <c:axId val="171864448"/>
      </c:lineChart>
      <c:catAx>
        <c:axId val="1718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86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86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85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CD-4607-9D7C-938DC0DBB0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BCD-4607-9D7C-938DC0DBB0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BCD-4607-9D7C-938DC0DBB0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BCD-4607-9D7C-938DC0DBB0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BCD-4607-9D7C-938DC0D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49088"/>
        <c:axId val="172251008"/>
      </c:lineChart>
      <c:catAx>
        <c:axId val="1722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510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2510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49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FF-4295-A1B5-4F8F2E23242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FF-4295-A1B5-4F8F2E23242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FF-4295-A1B5-4F8F2E23242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FF-4295-A1B5-4F8F2E2324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FF-4295-A1B5-4F8F2E23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672832"/>
        <c:axId val="163674752"/>
      </c:lineChart>
      <c:catAx>
        <c:axId val="1636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47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6747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4F-4144-888C-57CE44825D7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4F-4144-888C-57CE44825D7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4F-4144-888C-57CE44825D7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4F-4144-888C-57CE44825D7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4F-4144-888C-57CE4482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02080"/>
        <c:axId val="171904384"/>
      </c:lineChart>
      <c:catAx>
        <c:axId val="1719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9043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2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D1-4238-A0A0-D31FF37FD47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D1-4238-A0A0-D31FF37FD47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D1-4238-A0A0-D31FF37FD47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D1-4238-A0A0-D31FF37FD47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D1-4238-A0A0-D31FF37FD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44960"/>
        <c:axId val="171967616"/>
      </c:lineChart>
      <c:catAx>
        <c:axId val="17194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967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967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944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B34-461D-8968-9AA40F34F99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B34-461D-8968-9AA40F34F99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B34-461D-8968-9AA40F34F9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B34-461D-8968-9AA40F34F9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B34-461D-8968-9AA40F34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12288"/>
        <c:axId val="172014208"/>
      </c:lineChart>
      <c:catAx>
        <c:axId val="1720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0142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0142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0122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E4-410D-86D0-1D538934DE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E4-410D-86D0-1D538934DE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9E4-410D-86D0-1D538934DE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9E4-410D-86D0-1D538934DE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9E4-410D-86D0-1D538934D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24416"/>
        <c:axId val="172138880"/>
      </c:lineChart>
      <c:catAx>
        <c:axId val="1721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388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1388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244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FA-40CA-9E8C-B5B2E2C478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FA-40CA-9E8C-B5B2E2C478F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FA-40CA-9E8C-B5B2E2C478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FA-40CA-9E8C-B5B2E2C478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FA-40CA-9E8C-B5B2E2C4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05792"/>
        <c:axId val="172312448"/>
      </c:lineChart>
      <c:catAx>
        <c:axId val="17230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12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2312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05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46-4021-A1C4-971416070D5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46-4021-A1C4-971416070D5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46-4021-A1C4-971416070D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46-4021-A1C4-971416070D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46-4021-A1C4-971416070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26752"/>
        <c:axId val="172428672"/>
      </c:lineChart>
      <c:catAx>
        <c:axId val="1724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28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28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26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A3-40CE-BD1D-C6CEFA424B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A3-40CE-BD1D-C6CEFA424B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A3-40CE-BD1D-C6CEFA424B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A3-40CE-BD1D-C6CEFA424B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A3-40CE-BD1D-C6CEFA42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89728"/>
        <c:axId val="364643456"/>
      </c:lineChart>
      <c:catAx>
        <c:axId val="172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434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434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89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D6-46A3-BDCD-4BA8F088AE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D6-46A3-BDCD-4BA8F088AE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D6-46A3-BDCD-4BA8F088AE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D6-46A3-BDCD-4BA8F088AE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D6-46A3-BDCD-4BA8F088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92224"/>
        <c:axId val="364694144"/>
      </c:lineChart>
      <c:catAx>
        <c:axId val="3646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4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694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2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40-4025-B8DE-AC64365370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40-4025-B8DE-AC64365370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40-4025-B8DE-AC64365370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40-4025-B8DE-AC64365370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40-4025-B8DE-AC643653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81792"/>
        <c:axId val="364888448"/>
      </c:lineChart>
      <c:catAx>
        <c:axId val="3648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888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1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FE-45C2-B69F-0E423857B2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FE-45C2-B69F-0E423857B20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FE-45C2-B69F-0E423857B2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FE-45C2-B69F-0E423857B2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FE-45C2-B69F-0E423857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33120"/>
        <c:axId val="364935040"/>
      </c:lineChart>
      <c:catAx>
        <c:axId val="3649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35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35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33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7-4643-B152-02CE4B5E759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7-4643-B152-02CE4B5E759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7-4643-B152-02CE4B5E759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7-4643-B152-02CE4B5E759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7-4643-B152-02CE4B5E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76384"/>
        <c:axId val="163787136"/>
      </c:lineChart>
      <c:catAx>
        <c:axId val="1637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8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787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76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D3-4C12-87A1-BCEDF941BA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D3-4C12-87A1-BCEDF941BA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D3-4C12-87A1-BCEDF941BA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D3-4C12-87A1-BCEDF941BA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D3-4C12-87A1-BCEDF941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87904"/>
        <c:axId val="364989824"/>
      </c:lineChart>
      <c:catAx>
        <c:axId val="3649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89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A6-4159-A698-B326F8860B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A6-4159-A698-B326F8860B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A6-4159-A698-B326F8860B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A6-4159-A698-B326F8860B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A6-4159-A698-B326F886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030400"/>
        <c:axId val="365180032"/>
      </c:lineChart>
      <c:catAx>
        <c:axId val="3650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180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180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0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62-42C5-9B88-FB264967528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62-42C5-9B88-FB264967528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62-42C5-9B88-FB264967528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62-42C5-9B88-FB264967528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62-42C5-9B88-FB264967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20224"/>
        <c:axId val="365222528"/>
      </c:lineChart>
      <c:catAx>
        <c:axId val="3652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222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0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76C-418B-A9D4-A6DA4C8B78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76C-418B-A9D4-A6DA4C8B78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76C-418B-A9D4-A6DA4C8B78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76C-418B-A9D4-A6DA4C8B78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76C-418B-A9D4-A6DA4C8B7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87680"/>
        <c:axId val="365293952"/>
      </c:lineChart>
      <c:catAx>
        <c:axId val="3652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2939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29395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28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22-4DFB-A700-12388E5864F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622-4DFB-A700-12388E5864F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22-4DFB-A700-12388E5864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622-4DFB-A700-12388E5864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622-4DFB-A700-12388E58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34528"/>
        <c:axId val="365336448"/>
      </c:lineChart>
      <c:catAx>
        <c:axId val="36533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336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336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334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18-475F-9577-C7B129C1398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18-475F-9577-C7B129C1398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18-475F-9577-C7B129C1398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18-475F-9577-C7B129C1398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18-475F-9577-C7B129C1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66144"/>
        <c:axId val="365768064"/>
      </c:lineChart>
      <c:catAx>
        <c:axId val="3657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8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768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6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0-4AF7-BB09-3C481E0CD8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0-4AF7-BB09-3C481E0CD8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0-4AF7-BB09-3C481E0CD8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0-4AF7-BB09-3C481E0CD8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0-4AF7-BB09-3C481E0C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20544"/>
        <c:axId val="365507712"/>
      </c:lineChart>
      <c:catAx>
        <c:axId val="3658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50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5077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20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 paperSize="9" orientation="landscape" horizontalDpi="300" vertic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6F-4DB2-8B98-3EE1471972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6F-4DB2-8B98-3EE1471972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6F-4DB2-8B98-3EE1471972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6F-4DB2-8B98-3EE1471972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6F-4DB2-8B98-3EE147197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0576"/>
        <c:axId val="365562496"/>
      </c:lineChart>
      <c:catAx>
        <c:axId val="3655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562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56249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6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64-45E4-A5BB-49756F0A58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64-45E4-A5BB-49756F0A58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64-45E4-A5BB-49756F0A58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64-45E4-A5BB-49756F0A58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64-45E4-A5BB-49756F0A5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98976"/>
        <c:axId val="365609344"/>
      </c:lineChart>
      <c:catAx>
        <c:axId val="3655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609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609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989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4C-452A-B008-3C6A4BE9D4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4C-452A-B008-3C6A4BE9D4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4C-452A-B008-3C6A4BE9D4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4C-452A-B008-3C6A4BE9D4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4C-452A-B008-3C6A4BE9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70400"/>
        <c:axId val="365672320"/>
      </c:lineChart>
      <c:catAx>
        <c:axId val="3656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67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AE-4D25-A5A7-A3692863BA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AE-4D25-A5A7-A3692863BA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AE-4D25-A5A7-A3692863BA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AE-4D25-A5A7-A3692863BA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AE-4D25-A5A7-A3692863B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27712"/>
        <c:axId val="163829632"/>
      </c:lineChart>
      <c:catAx>
        <c:axId val="1638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829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829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827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CB-4D80-8AFF-D82447421C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CB-4D80-8AFF-D82447421C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CB-4D80-8AFF-D82447421C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CB-4D80-8AFF-D82447421C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CB-4D80-8AFF-D82447421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51776"/>
        <c:axId val="365854080"/>
      </c:lineChart>
      <c:catAx>
        <c:axId val="3658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4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540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1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413-4001-A05E-72B9311F404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413-4001-A05E-72B9311F404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413-4001-A05E-72B9311F404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413-4001-A05E-72B9311F40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413-4001-A05E-72B9311F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26432"/>
        <c:axId val="366228608"/>
      </c:lineChart>
      <c:catAx>
        <c:axId val="36622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2286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2286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2264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F7-4735-9523-9634886694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7F7-4735-9523-9634886694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7F7-4735-9523-9634886694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7F7-4735-9523-9634886694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7F7-4735-9523-96348866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61984"/>
        <c:axId val="365963904"/>
      </c:lineChart>
      <c:catAx>
        <c:axId val="3659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63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63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61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F8-4FEC-958C-1909259E4C4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F8-4FEC-958C-1909259E4C4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F8-4FEC-958C-1909259E4C4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F8-4FEC-958C-1909259E4C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F8-4FEC-958C-1909259E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00384"/>
        <c:axId val="366006656"/>
      </c:lineChart>
      <c:catAx>
        <c:axId val="3660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6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006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F7-4E8A-A969-BC01E1E3A5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F7-4E8A-A969-BC01E1E3A5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F7-4E8A-A969-BC01E1E3A5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F7-4E8A-A969-BC01E1E3A5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F7-4E8A-A969-BC01E1E3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36704"/>
        <c:axId val="366143360"/>
      </c:lineChart>
      <c:catAx>
        <c:axId val="3661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43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1433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36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CB-48BF-95FB-A1C3D2FC6C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CB-48BF-95FB-A1C3D2FC6C0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CB-48BF-95FB-A1C3D2FC6C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CB-48BF-95FB-A1C3D2FC6C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CB-48BF-95FB-A1C3D2FC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75744"/>
        <c:axId val="366177664"/>
      </c:lineChart>
      <c:catAx>
        <c:axId val="3661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1776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1776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1757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DA8-4323-BB4E-D1179901004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DA8-4323-BB4E-D1179901004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DA8-4323-BB4E-D117990100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DA8-4323-BB4E-D117990100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DA8-4323-BB4E-D11799010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63008"/>
        <c:axId val="366765184"/>
      </c:lineChart>
      <c:catAx>
        <c:axId val="3667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76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76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76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E8-4DD6-A3C9-FCD1CC2F74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E8-4DD6-A3C9-FCD1CC2F74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E8-4DD6-A3C9-FCD1CC2F74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E8-4DD6-A3C9-FCD1CC2F74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E8-4DD6-A3C9-FCD1CC2F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55200"/>
        <c:axId val="366357120"/>
      </c:lineChart>
      <c:catAx>
        <c:axId val="3663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7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357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5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5F-419C-B672-467BE4F4DEE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5F-419C-B672-467BE4F4DEE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5F-419C-B672-467BE4F4DEE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5F-419C-B672-467BE4F4DEE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5F-419C-B672-467BE4F4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09600"/>
        <c:axId val="366416256"/>
      </c:lineChart>
      <c:catAx>
        <c:axId val="3664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16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4162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09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7D-4C77-B254-7B3B276B0F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7D-4C77-B254-7B3B276B0F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7D-4C77-B254-7B3B276B0F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7D-4C77-B254-7B3B276B0F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7D-4C77-B254-7B3B276B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69120"/>
        <c:axId val="366471040"/>
      </c:lineChart>
      <c:catAx>
        <c:axId val="3664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471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471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469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Laktát (LA)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1211984553273046E-2"/>
          <c:y val="0.16796100022429333"/>
          <c:w val="0.84400716394891595"/>
          <c:h val="0.640425897080345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Testu'!$C$12:$C$21</c:f>
              <c:numCache>
                <c:formatCode>0.00</c:formatCode>
                <c:ptCount val="10"/>
                <c:pt idx="0">
                  <c:v>68.209999999999994</c:v>
                </c:pt>
                <c:pt idx="1">
                  <c:v>68.209999999999994</c:v>
                </c:pt>
                <c:pt idx="2">
                  <c:v>68.209999999999994</c:v>
                </c:pt>
                <c:pt idx="3">
                  <c:v>66.683333333333337</c:v>
                </c:pt>
                <c:pt idx="4">
                  <c:v>66.683333333333337</c:v>
                </c:pt>
                <c:pt idx="5">
                  <c:v>66.683333333333337</c:v>
                </c:pt>
                <c:pt idx="6">
                  <c:v>63.859999999999992</c:v>
                </c:pt>
                <c:pt idx="7">
                  <c:v>63.859999999999992</c:v>
                </c:pt>
                <c:pt idx="8">
                  <c:v>63.859999999999992</c:v>
                </c:pt>
                <c:pt idx="9">
                  <c:v>62.88</c:v>
                </c:pt>
              </c:numCache>
            </c:numRef>
          </c:xVal>
          <c:yVal>
            <c:numRef>
              <c:f>'Vyhodnocení Step Testu'!$E$12:$E$21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92-4AF4-9607-9CB74DB67F2E}"/>
            </c:ext>
          </c:extLst>
        </c:ser>
        <c:ser>
          <c:idx val="2"/>
          <c:order val="1"/>
          <c:tx>
            <c:strRef>
              <c:f>'Vyhodnocení Step Testu'!$N$25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Testu'!$P$29:$P$38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Testu'!$X$29:$X$35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92-4AF4-9607-9CB74DB67F2E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Testu'!$P$9:$P$18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Testu'!$X$9:$X$18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92-4AF4-9607-9CB74DB6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28160"/>
        <c:axId val="132430080"/>
      </c:scatterChart>
      <c:valAx>
        <c:axId val="132428160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/>
                  <a:t>Průměrný čas</a:t>
                </a:r>
                <a:r>
                  <a:rPr lang="en-US" sz="1200"/>
                  <a:t> 100m</a:t>
                </a:r>
                <a:r>
                  <a:rPr lang="cs-CZ" sz="1200" baseline="0"/>
                  <a:t> </a:t>
                </a:r>
                <a:r>
                  <a:rPr lang="en-US" sz="1200"/>
                  <a:t>(s)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2430080"/>
        <c:crosses val="autoZero"/>
        <c:crossBetween val="midCat"/>
      </c:valAx>
      <c:valAx>
        <c:axId val="132430080"/>
        <c:scaling>
          <c:orientation val="minMax"/>
          <c:min val="1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LA</a:t>
                </a:r>
                <a:endParaRPr lang="en-US" sz="12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428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4418872606894172E-2"/>
          <c:y val="0.17487134113774955"/>
          <c:w val="0.17728040492202693"/>
          <c:h val="0.2053580477126699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A5-463D-B507-E277A69015C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A5-463D-B507-E277A69015C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A5-463D-B507-E277A69015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A5-463D-B507-E277A69015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A5-463D-B507-E277A690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993088"/>
        <c:axId val="163995008"/>
      </c:lineChart>
      <c:catAx>
        <c:axId val="1639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995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995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993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2-43BA-83D9-F2D908C1CA1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92-43BA-83D9-F2D908C1CA1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92-43BA-83D9-F2D908C1CA1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92-43BA-83D9-F2D908C1CA1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92-43BA-83D9-F2D908C1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503424"/>
        <c:axId val="366505344"/>
      </c:lineChart>
      <c:catAx>
        <c:axId val="3665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505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505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5034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4-4BAD-82AE-633F2100E9D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4-4BAD-82AE-633F2100E9D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74-4BAD-82AE-633F2100E9D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74-4BAD-82AE-633F2100E9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74-4BAD-82AE-633F2100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4080"/>
        <c:axId val="366900352"/>
      </c:lineChart>
      <c:catAx>
        <c:axId val="3668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003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9003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94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D0-4CBB-97E5-3C475AD51AA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D0-4CBB-97E5-3C475AD51AA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D0-4CBB-97E5-3C475AD51AA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D0-4CBB-97E5-3C475AD51AA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D0-4CBB-97E5-3C475AD51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52832"/>
        <c:axId val="366955136"/>
      </c:lineChart>
      <c:catAx>
        <c:axId val="3669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955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9A-40B9-AEFD-42311028121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9A-40B9-AEFD-42311028121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9A-40B9-AEFD-423110281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9A-40B9-AEFD-423110281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9A-40B9-AEFD-42311028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12096"/>
        <c:axId val="367018368"/>
      </c:lineChart>
      <c:catAx>
        <c:axId val="3670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18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183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12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86-4745-9710-5E2D0FA46AD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86-4745-9710-5E2D0FA46AD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86-4745-9710-5E2D0FA46A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86-4745-9710-5E2D0FA46A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86-4745-9710-5E2D0FA4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46656"/>
        <c:axId val="367048576"/>
      </c:lineChart>
      <c:catAx>
        <c:axId val="36704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48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46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48-4C0E-BB7D-13C2029AA7D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948-4C0E-BB7D-13C2029AA7D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948-4C0E-BB7D-13C2029AA7D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948-4C0E-BB7D-13C2029AA7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948-4C0E-BB7D-13C2029AA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79264"/>
        <c:axId val="367181184"/>
      </c:lineChart>
      <c:catAx>
        <c:axId val="36717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811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181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79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08-4B98-8008-AAC7C0C0014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08-4B98-8008-AAC7C0C0014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08-4B98-8008-AAC7C0C001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08-4B98-8008-AAC7C0C001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08-4B98-8008-AAC7C0C0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286912"/>
        <c:axId val="367305856"/>
      </c:lineChart>
      <c:catAx>
        <c:axId val="36728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30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3058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286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27-46C4-9555-21D1AA8016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27-46C4-9555-21D1AA80169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27-46C4-9555-21D1AA8016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27-46C4-9555-21D1AA8016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27-46C4-9555-21D1AA80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11968"/>
        <c:axId val="367413888"/>
      </c:lineChart>
      <c:catAx>
        <c:axId val="36741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4138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4138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4119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C0-4401-8212-C66BB60AD4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C0-4401-8212-C66BB60AD4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C0-4401-8212-C66BB60AD4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C0-4401-8212-C66BB60AD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C0-4401-8212-C66BB60AD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540480"/>
        <c:axId val="367542656"/>
      </c:lineChart>
      <c:catAx>
        <c:axId val="3675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542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542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5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B-461E-8481-0F1F705248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B-461E-8481-0F1F705248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B-461E-8481-0F1F705248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B-461E-8481-0F1F705248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B-461E-8481-0F1F7052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665152"/>
        <c:axId val="367667072"/>
      </c:lineChart>
      <c:catAx>
        <c:axId val="367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6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B7-418A-BB39-A2D452021A2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B7-418A-BB39-A2D452021A2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B7-418A-BB39-A2D452021A2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B7-418A-BB39-A2D452021A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B7-418A-BB39-A2D45202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23296"/>
        <c:axId val="166003840"/>
      </c:lineChart>
      <c:catAx>
        <c:axId val="1640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03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6003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4023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D9-4C9B-92FD-B89BDFFD52B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D9-4C9B-92FD-B89BDFFD52B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D9-4C9B-92FD-B89BDFFD52B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D9-4C9B-92FD-B89BDFFD52B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D9-4C9B-92FD-B89BDFFD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715456"/>
        <c:axId val="367717760"/>
      </c:lineChart>
      <c:catAx>
        <c:axId val="3677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7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7177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54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FB-4FFE-BFC9-68322424E6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FB-4FFE-BFC9-68322424E69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FB-4FFE-BFC9-68322424E6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FB-4FFE-BFC9-68322424E6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FB-4FFE-BFC9-68322424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10912"/>
        <c:axId val="390321280"/>
      </c:lineChart>
      <c:catAx>
        <c:axId val="3903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21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212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B44-45D8-AC60-596F013F1B4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B44-45D8-AC60-596F013F1B4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B44-45D8-AC60-596F013F1B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B44-45D8-AC60-596F013F1B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B44-45D8-AC60-596F013F1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65952"/>
        <c:axId val="390367872"/>
      </c:lineChart>
      <c:catAx>
        <c:axId val="39036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67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678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65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6A-4C8A-B256-A135BF08143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6A-4C8A-B256-A135BF08143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6A-4C8A-B256-A135BF08143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6A-4C8A-B256-A135BF0814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6A-4C8A-B256-A135BF08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871296"/>
        <c:axId val="390881664"/>
      </c:lineChart>
      <c:catAx>
        <c:axId val="39087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81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881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71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3C-4A3E-ACC0-908A2DE2FC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3C-4A3E-ACC0-908A2DE2FC7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83C-4A3E-ACC0-908A2DE2FC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83C-4A3E-ACC0-908A2DE2FC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83C-4A3E-ACC0-908A2DE2F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32480"/>
        <c:axId val="390547328"/>
      </c:lineChart>
      <c:catAx>
        <c:axId val="3905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4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547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32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3B-4AF2-99C0-9D6EE171FA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3B-4AF2-99C0-9D6EE171FA3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3B-4AF2-99C0-9D6EE171FA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3B-4AF2-99C0-9D6EE171FA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3B-4AF2-99C0-9D6EE171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87904"/>
        <c:axId val="390589824"/>
      </c:lineChart>
      <c:catAx>
        <c:axId val="3905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5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589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5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6F-4992-B10D-C955FA03080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6F-4992-B10D-C955FA03080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6F-4992-B10D-C955FA030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6F-4992-B10D-C955FA030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6F-4992-B10D-C955FA030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34496"/>
        <c:axId val="390640768"/>
      </c:lineChart>
      <c:catAx>
        <c:axId val="3906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640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6407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634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D57-4B14-8E9F-343A630F946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D57-4B14-8E9F-343A630F946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D57-4B14-8E9F-343A630F946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D57-4B14-8E9F-343A630F94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D57-4B14-8E9F-343A630F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85440"/>
        <c:axId val="390687360"/>
      </c:lineChart>
      <c:catAx>
        <c:axId val="3906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7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687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5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C2-4430-B488-19D60A5460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C2-4430-B488-19D60A5460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C2-4430-B488-19D60A5460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C2-4430-B488-19D60A5460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6C2-4430-B488-19D60A54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748032"/>
        <c:axId val="390754688"/>
      </c:lineChart>
      <c:catAx>
        <c:axId val="3907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5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75468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480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2C6-46DB-8A57-FFD6C851EB1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2C6-46DB-8A57-FFD6C851EB1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2C6-46DB-8A57-FFD6C851EB1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2C6-46DB-8A57-FFD6C851EB1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2C6-46DB-8A57-FFD6C851E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04864"/>
        <c:axId val="391206784"/>
      </c:lineChart>
      <c:catAx>
        <c:axId val="3912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067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067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048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E02-4D54-B939-66023C7EFD1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E02-4D54-B939-66023C7EFD1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E02-4D54-B939-66023C7EFD1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E02-4D54-B939-66023C7EFD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E02-4D54-B939-66023C7EF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031744"/>
        <c:axId val="166034048"/>
      </c:lineChart>
      <c:catAx>
        <c:axId val="1660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6034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1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85A-4E13-8E6C-D5D85586D05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85A-4E13-8E6C-D5D85586D05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85A-4E13-8E6C-D5D85586D0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85A-4E13-8E6C-D5D85586D0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85A-4E13-8E6C-D5D85586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47360"/>
        <c:axId val="391249280"/>
      </c:lineChart>
      <c:catAx>
        <c:axId val="3912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473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A8-47BA-AF1A-8982B946728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A8-47BA-AF1A-8982B946728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A8-47BA-AF1A-8982B946728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A8-47BA-AF1A-8982B946728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A8-47BA-AF1A-8982B9467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306240"/>
        <c:axId val="391308416"/>
      </c:lineChart>
      <c:catAx>
        <c:axId val="3913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84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30841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6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1B7-459A-B641-2BE061AB32D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1B7-459A-B641-2BE061AB32D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1B7-459A-B641-2BE061AB3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1B7-459A-B641-2BE061AB3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1B7-459A-B641-2BE061AB3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967680"/>
        <c:axId val="390969984"/>
      </c:lineChart>
      <c:catAx>
        <c:axId val="390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9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969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7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41-47D6-BDE6-BD151DC9012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41-47D6-BDE6-BD151DC9012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41-47D6-BDE6-BD151DC9012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41-47D6-BDE6-BD151DC9012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41-47D6-BDE6-BD151DC9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10560"/>
        <c:axId val="391025024"/>
      </c:lineChart>
      <c:catAx>
        <c:axId val="3910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25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25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10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9D-46D6-9915-CF3E00FE9E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9D-46D6-9915-CF3E00FE9E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9D-46D6-9915-CF3E00FE9E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9D-46D6-9915-CF3E00FE9E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9D-46D6-9915-CF3E00FE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73792"/>
        <c:axId val="391075712"/>
      </c:lineChart>
      <c:catAx>
        <c:axId val="3910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75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75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73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46-4603-B6E0-736D1C87BB4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46-4603-B6E0-736D1C87BB4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346-4603-B6E0-736D1C87BB4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346-4603-B6E0-736D1C87BB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346-4603-B6E0-736D1C87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14304"/>
        <c:axId val="391716224"/>
      </c:lineChart>
      <c:catAx>
        <c:axId val="3917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62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716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43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D8-4941-981B-E625D7C0FBC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D8-4941-981B-E625D7C0FBC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D8-4941-981B-E625D7C0FB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D8-4941-981B-E625D7C0FB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D8-4941-981B-E625D7C0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64608"/>
        <c:axId val="391771264"/>
      </c:lineChart>
      <c:catAx>
        <c:axId val="3917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7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7712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1B-4D1C-800F-66ACFB8EB8E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1B-4D1C-800F-66ACFB8EB8E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1B-4D1C-800F-66ACFB8EB8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1B-4D1C-800F-66ACFB8EB8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1B-4D1C-800F-66ACFB8E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24128"/>
        <c:axId val="391826048"/>
      </c:lineChart>
      <c:catAx>
        <c:axId val="3918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2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2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2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6D-41BC-A391-3E41EBEE1A6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6D-41BC-A391-3E41EBEE1A6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6D-41BC-A391-3E41EBEE1A6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6D-41BC-A391-3E41EBEE1A6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6D-41BC-A391-3E41EBEE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83008"/>
        <c:axId val="391885184"/>
      </c:lineChart>
      <c:catAx>
        <c:axId val="391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8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8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8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35-4F67-B6F3-B42AFB1904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35-4F67-B6F3-B42AFB1904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35-4F67-B6F3-B42AFB1904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35-4F67-B6F3-B42AFB1904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35-4F67-B6F3-B42AFB19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33952"/>
        <c:axId val="391935872"/>
      </c:lineChart>
      <c:catAx>
        <c:axId val="39193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93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39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4-4B12-AB8E-50593958767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4-4B12-AB8E-50593958767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4-4B12-AB8E-5059395876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4-4B12-AB8E-505939587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4-4B12-AB8E-50593958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590144"/>
        <c:axId val="167592320"/>
      </c:lineChart>
      <c:catAx>
        <c:axId val="1675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5923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5923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590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0F-4EAB-A0D5-CAFF312E64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0F-4EAB-A0D5-CAFF312E64A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0F-4EAB-A0D5-CAFF312E64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0F-4EAB-A0D5-CAFF312E64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0F-4EAB-A0D5-CAFF312E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49792"/>
        <c:axId val="392052096"/>
      </c:lineChart>
      <c:catAx>
        <c:axId val="3920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52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205209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49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27-493C-818B-364367B4F1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27-493C-818B-364367B4F1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27-493C-818B-364367B4F1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27-493C-818B-364367B4F1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27-493C-818B-364367B4F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23168"/>
        <c:axId val="393237632"/>
      </c:lineChart>
      <c:catAx>
        <c:axId val="3932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3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37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231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C99-41D9-970F-23F24BABC5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C99-41D9-970F-23F24BABC5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C99-41D9-970F-23F24BABC5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C99-41D9-970F-23F24BABC5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C99-41D9-970F-23F24BAB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74112"/>
        <c:axId val="393276032"/>
      </c:lineChart>
      <c:catAx>
        <c:axId val="3932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760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760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74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967-45C0-B6FD-E76080F820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967-45C0-B6FD-E76080F820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967-45C0-B6FD-E76080F820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967-45C0-B6FD-E76080F820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967-45C0-B6FD-E76080F8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28352"/>
        <c:axId val="391434624"/>
      </c:lineChart>
      <c:catAx>
        <c:axId val="3914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346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4346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28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E3-4B3D-8BE4-2D5196D9B4A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E3-4B3D-8BE4-2D5196D9B4A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E3-4B3D-8BE4-2D5196D9B4A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E3-4B3D-8BE4-2D5196D9B4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E3-4B3D-8BE4-2D5196D9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70464"/>
        <c:axId val="391485312"/>
      </c:lineChart>
      <c:catAx>
        <c:axId val="3914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85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4853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70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C5-4E59-AE77-CBD921BE5C3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C5-4E59-AE77-CBD921BE5C3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C5-4E59-AE77-CBD921BE5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C5-4E59-AE77-CBD921BE5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C5-4E59-AE77-CBD921BE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17696"/>
        <c:axId val="391519616"/>
      </c:lineChart>
      <c:catAx>
        <c:axId val="391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19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19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17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A5-42B9-BE13-672AE98DD91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A5-42B9-BE13-672AE98DD91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A5-42B9-BE13-672AE98DD91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A5-42B9-BE13-672AE98DD91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A5-42B9-BE13-672AE98D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72480"/>
        <c:axId val="391578752"/>
      </c:lineChart>
      <c:catAx>
        <c:axId val="3915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787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787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72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38A-4D6D-8BE3-F03844C81DE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38A-4D6D-8BE3-F03844C81DE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38A-4D6D-8BE3-F03844C81DE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38A-4D6D-8BE3-F03844C81DE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38A-4D6D-8BE3-F03844C81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27520"/>
        <c:axId val="391629440"/>
      </c:lineChart>
      <c:catAx>
        <c:axId val="39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94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294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7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67-474B-9B37-91A9488E080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67-474B-9B37-91A9488E080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67-474B-9B37-91A9488E080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67-474B-9B37-91A9488E080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67-474B-9B37-91A9488E0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451392"/>
        <c:axId val="393466240"/>
      </c:lineChart>
      <c:catAx>
        <c:axId val="3934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6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466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5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1A-48B8-B7BD-3F6D0C4A93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1A-48B8-B7BD-3F6D0C4A93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1A-48B8-B7BD-3F6D0C4A93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1A-48B8-B7BD-3F6D0C4A93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1A-48B8-B7BD-3F6D0C4A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10912"/>
        <c:axId val="393512832"/>
      </c:lineChart>
      <c:catAx>
        <c:axId val="3935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128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128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5-4DD1-AFCA-9070274456C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5-4DD1-AFCA-9070274456C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5-4DD1-AFCA-9070274456C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5-4DD1-AFCA-9070274456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5-4DD1-AFCA-907027445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624704"/>
        <c:axId val="167626624"/>
      </c:lineChart>
      <c:catAx>
        <c:axId val="1676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6266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6266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6247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8D-4C6A-948F-6E52A40C638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8D-4C6A-948F-6E52A40C638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8D-4C6A-948F-6E52A40C63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8D-4C6A-948F-6E52A40C63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8D-4C6A-948F-6E52A40C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9792"/>
        <c:axId val="393571712"/>
      </c:lineChart>
      <c:catAx>
        <c:axId val="39356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71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71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69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40-43FC-BCAF-322CADEFB0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40-43FC-BCAF-322CADEFB0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840-43FC-BCAF-322CADEFB0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840-43FC-BCAF-322CADEFB0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840-43FC-BCAF-322CADEFB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13696"/>
        <c:axId val="394015872"/>
      </c:lineChart>
      <c:catAx>
        <c:axId val="3940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01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3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1D-4C1A-9218-3ED5A19444D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1D-4C1A-9218-3ED5A19444D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1D-4C1A-9218-3ED5A19444D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1D-4C1A-9218-3ED5A19444D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1D-4C1A-9218-3ED5A194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76544"/>
        <c:axId val="394078848"/>
      </c:lineChart>
      <c:catAx>
        <c:axId val="3940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0788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0A-4247-BDCA-859A018AC9E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0A-4247-BDCA-859A018AC9E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0A-4247-BDCA-859A018AC9E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0A-4247-BDCA-859A018AC9E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0A-4247-BDCA-859A018A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23520"/>
        <c:axId val="394129792"/>
      </c:lineChart>
      <c:catAx>
        <c:axId val="3941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2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2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23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52-4F69-B916-C31B75E944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52-4F69-B916-C31B75E944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952-4F69-B916-C31B75E944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952-4F69-B916-C31B75E94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952-4F69-B916-C31B75E9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78560"/>
        <c:axId val="394180480"/>
      </c:lineChart>
      <c:catAx>
        <c:axId val="394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80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804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78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FF-439A-8DAD-75677CA9D32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5FF-439A-8DAD-75677CA9D32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5FF-439A-8DAD-75677CA9D32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5FF-439A-8DAD-75677CA9D32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5FF-439A-8DAD-75677CA9D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229248"/>
        <c:axId val="394231168"/>
      </c:lineChart>
      <c:catAx>
        <c:axId val="3942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31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231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29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67-4487-B487-8C89F31CF6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67-4487-B487-8C89F31CF6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67-4487-B487-8C89F31CF6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67-4487-B487-8C89F31CF6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67-4487-B487-8C89F31C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40992"/>
        <c:axId val="394359936"/>
      </c:lineChart>
      <c:catAx>
        <c:axId val="3943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5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3599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409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4D-4CA2-AFEA-1F279272DC3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4D-4CA2-AFEA-1F279272DC3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4D-4CA2-AFEA-1F279272DC3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4D-4CA2-AFEA-1F279272DC3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4D-4CA2-AFEA-1F279272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04608"/>
        <c:axId val="394406528"/>
      </c:lineChart>
      <c:catAx>
        <c:axId val="394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065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065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046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6B-4AD6-9C49-F2E234DEAC1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6B-4AD6-9C49-F2E234DEAC1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6B-4AD6-9C49-F2E234DEAC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6B-4AD6-9C49-F2E234DEAC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6B-4AD6-9C49-F2E234DE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47104"/>
        <c:axId val="394449280"/>
      </c:lineChart>
      <c:catAx>
        <c:axId val="3944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4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75-4EF3-B442-BFD6E711221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75-4EF3-B442-BFD6E711221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E75-4EF3-B442-BFD6E711221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E75-4EF3-B442-BFD6E711221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E75-4EF3-B442-BFD6E711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93536"/>
        <c:axId val="393795456"/>
      </c:lineChart>
      <c:catAx>
        <c:axId val="3937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54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37954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3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90-485E-BA39-21235967EE1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90-485E-BA39-21235967EE1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90-485E-BA39-21235967EE1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890-485E-BA39-21235967EE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890-485E-BA39-21235967E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32736"/>
        <c:axId val="167734656"/>
      </c:lineChart>
      <c:catAx>
        <c:axId val="1677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4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7734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27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4B-4DFF-BEF6-996996F903A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4B-4DFF-BEF6-996996F903A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4B-4DFF-BEF6-996996F903A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4B-4DFF-BEF6-996996F903A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4B-4DFF-BEF6-996996F9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09376"/>
        <c:axId val="393911680"/>
      </c:lineChart>
      <c:catAx>
        <c:axId val="3939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11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9116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09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E1-4643-8CB4-667715932BE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E1-4643-8CB4-667715932BE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E1-4643-8CB4-667715932BE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E1-4643-8CB4-667715932BE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E1-4643-8CB4-667715932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64544"/>
        <c:axId val="393970816"/>
      </c:lineChart>
      <c:catAx>
        <c:axId val="3939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9708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9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5-4F22-B3C5-97B1A209C66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5-4F22-B3C5-97B1A209C66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5-4F22-B3C5-97B1A209C66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5-4F22-B3C5-97B1A209C6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5-4F22-B3C5-97B1A209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40480"/>
        <c:axId val="394742400"/>
      </c:lineChart>
      <c:catAx>
        <c:axId val="3947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742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7424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7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E7-4658-B3FC-FA246193AB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E7-4658-B3FC-FA246193AB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E7-4658-B3FC-FA246193AB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E7-4658-B3FC-FA246193AB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E7-4658-B3FC-FA246193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95264"/>
        <c:axId val="394809728"/>
      </c:lineChart>
      <c:catAx>
        <c:axId val="3947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09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809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795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FF-41BA-9416-3DF2E21A7A2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FF-41BA-9416-3DF2E21A7A2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FF-41BA-9416-3DF2E21A7A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FF-41BA-9416-3DF2E21A7A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FF-41BA-9416-3DF2E21A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837376"/>
        <c:axId val="394844032"/>
      </c:lineChart>
      <c:catAx>
        <c:axId val="3948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4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8440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37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76-453D-A800-7E1EEC32BA1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76-453D-A800-7E1EEC32BA1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76-453D-A800-7E1EEC32BA1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76-453D-A800-7E1EEC32BA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76-453D-A800-7E1EEC32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569216"/>
        <c:axId val="394571136"/>
      </c:lineChart>
      <c:catAx>
        <c:axId val="3945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571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5711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5692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95-44F9-A205-BA010F058C9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95-44F9-A205-BA010F058C9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95-44F9-A205-BA010F058C9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95-44F9-A205-BA010F058C9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295-44F9-A205-BA010F05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15808"/>
        <c:axId val="394630272"/>
      </c:lineChart>
      <c:catAx>
        <c:axId val="3946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6302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6302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61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99-42BA-9F9F-AB691680E9C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99-42BA-9F9F-AB691680E9C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99-42BA-9F9F-AB691680E9C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99-42BA-9F9F-AB691680E9C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99-42BA-9F9F-AB691680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79040"/>
        <c:axId val="394680960"/>
      </c:lineChart>
      <c:catAx>
        <c:axId val="39467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809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6809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79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36-472A-B4B1-B724E35C1BD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36-472A-B4B1-B724E35C1BD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36-472A-B4B1-B724E35C1BD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36-472A-B4B1-B724E35C1B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36-472A-B4B1-B724E35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92192"/>
        <c:axId val="395202944"/>
      </c:lineChart>
      <c:catAx>
        <c:axId val="3951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20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2029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921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AB-475F-9208-18B039ECA86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AB-475F-9208-18B039ECA86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AB-475F-9208-18B039ECA86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AB-475F-9208-18B039ECA86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AB-475F-9208-18B039EC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19936"/>
        <c:axId val="394921856"/>
      </c:lineChart>
      <c:catAx>
        <c:axId val="394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218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218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199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6D-4EFA-AABF-D856F1FBDA0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6D-4EFA-AABF-D856F1FBDA0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6D-4EFA-AABF-D856F1FBDA0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6D-4EFA-AABF-D856F1FBDA0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6D-4EFA-AABF-D856F1FBD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40384"/>
        <c:axId val="167855232"/>
      </c:lineChart>
      <c:catAx>
        <c:axId val="16784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55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855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4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1C-4722-9EC9-26F6111C5B5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1C-4722-9EC9-26F6111C5B5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1C-4722-9EC9-26F6111C5B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1C-4722-9EC9-26F6111C5B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1C-4722-9EC9-26F6111C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70624"/>
        <c:axId val="394972544"/>
      </c:lineChart>
      <c:catAx>
        <c:axId val="3949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725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725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706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26-483B-8BA0-627DE51FE10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26-483B-8BA0-627DE51FE10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26-483B-8BA0-627DE51FE10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26-483B-8BA0-627DE51FE1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26-483B-8BA0-627DE51F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021312"/>
        <c:axId val="395023488"/>
      </c:lineChart>
      <c:catAx>
        <c:axId val="3950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3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023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1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7B-4FDA-A9BF-D472605E33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7B-4FDA-A9BF-D472605E334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7B-4FDA-A9BF-D472605E33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7B-4FDA-A9BF-D472605E33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7B-4FDA-A9BF-D472605E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41504"/>
        <c:axId val="395143808"/>
      </c:lineChart>
      <c:catAx>
        <c:axId val="39514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3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38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15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57-46D7-8616-93D51BF4913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57-46D7-8616-93D51BF4913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57-46D7-8616-93D51BF4913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57-46D7-8616-93D51BF4913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57-46D7-8616-93D51BF4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58112"/>
        <c:axId val="395268480"/>
      </c:lineChart>
      <c:catAx>
        <c:axId val="3952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268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2684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258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83-4CCA-93E5-8BDCE1563B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83-4CCA-93E5-8BDCE1563B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83-4CCA-93E5-8BDCE1563B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83-4CCA-93E5-8BDCE1563B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83-4CCA-93E5-8BDCE156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48320"/>
        <c:axId val="395450240"/>
      </c:lineChart>
      <c:catAx>
        <c:axId val="3954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502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502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483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5D-4045-A9C9-92348561C5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5D-4045-A9C9-92348561C5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5D-4045-A9C9-92348561C5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5D-4045-A9C9-92348561C5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5D-4045-A9C9-92348561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07200"/>
        <c:axId val="395509120"/>
      </c:lineChart>
      <c:catAx>
        <c:axId val="39550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9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509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7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46-4D15-8472-BED7CF8C5D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46-4D15-8472-BED7CF8C5DC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46-4D15-8472-BED7CF8C5D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46-4D15-8472-BED7CF8C5D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46-4D15-8472-BED7CF8C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06656"/>
        <c:axId val="395617408"/>
      </c:lineChart>
      <c:catAx>
        <c:axId val="3956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17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6174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066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A-477A-AD75-AF9A2CE0093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A-477A-AD75-AF9A2CE0093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A-477A-AD75-AF9A2CE009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A-477A-AD75-AF9A2CE009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A-477A-AD75-AF9A2CE0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62080"/>
        <c:axId val="395664000"/>
      </c:lineChart>
      <c:catAx>
        <c:axId val="39566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664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664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662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18-4684-8C93-DBF2E4E4106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18-4684-8C93-DBF2E4E4106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18-4684-8C93-DBF2E4E410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18-4684-8C93-DBF2E4E410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18-4684-8C93-DBF2E4E4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720960"/>
        <c:axId val="395727232"/>
      </c:lineChart>
      <c:catAx>
        <c:axId val="3957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7272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7272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720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F-473B-9DDB-59695234D50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F-473B-9DDB-59695234D50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F-473B-9DDB-59695234D50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F-473B-9DDB-59695234D50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F-473B-9DDB-59695234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164608"/>
        <c:axId val="404166528"/>
      </c:lineChart>
      <c:catAx>
        <c:axId val="4041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6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166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27-4733-9180-3021F3342E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27-4733-9180-3021F3342EA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27-4733-9180-3021F3342E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27-4733-9180-3021F3342E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27-4733-9180-3021F334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99904"/>
        <c:axId val="167901824"/>
      </c:lineChart>
      <c:catAx>
        <c:axId val="1678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01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01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899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4-4E4F-90DC-1A63E2C88D0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4-4E4F-90DC-1A63E2C88D0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4-4E4F-90DC-1A63E2C88D0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4-4E4F-90DC-1A63E2C88D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4-4E4F-90DC-1A63E2C8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214912"/>
        <c:axId val="404217216"/>
      </c:lineChart>
      <c:catAx>
        <c:axId val="404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7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217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1F-4E3E-B6EE-DA5D311969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1F-4E3E-B6EE-DA5D311969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1F-4E3E-B6EE-DA5D311969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1F-4E3E-B6EE-DA5D311969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1F-4E3E-B6EE-DA5D3119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05248"/>
        <c:axId val="404411520"/>
      </c:lineChart>
      <c:catAx>
        <c:axId val="4044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11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11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0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39-41BE-A4F3-4B8DBD730C3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39-41BE-A4F3-4B8DBD730C3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39-41BE-A4F3-4B8DBD730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39-41BE-A4F3-4B8DBD730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39-41BE-A4F3-4B8DBD7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72576"/>
        <c:axId val="404474496"/>
      </c:lineChart>
      <c:catAx>
        <c:axId val="40447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74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744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72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15-4AC2-8743-BFA1CF6EB9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15-4AC2-8743-BFA1CF6EB9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15-4AC2-8743-BFA1CF6EB9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15-4AC2-8743-BFA1CF6EB9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15-4AC2-8743-BFA1CF6EB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88800"/>
        <c:axId val="404599168"/>
      </c:lineChart>
      <c:catAx>
        <c:axId val="4045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99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599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88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FF-4F07-81F2-EFC3FF185E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7FF-4F07-81F2-EFC3FF185E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7FF-4F07-81F2-EFC3FF185E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7FF-4F07-81F2-EFC3FF185E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7FF-4F07-81F2-EFC3FF18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92352"/>
        <c:axId val="404699008"/>
      </c:lineChart>
      <c:catAx>
        <c:axId val="4046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699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31-424D-82C3-C65646D8DCF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31-424D-82C3-C65646D8DCF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E31-424D-82C3-C65646D8DCF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E31-424D-82C3-C65646D8DCF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E31-424D-82C3-C65646D8D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17408"/>
        <c:axId val="404819328"/>
      </c:lineChart>
      <c:catAx>
        <c:axId val="40481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193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193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174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85-4A89-9E7A-2F89FDEE31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85-4A89-9E7A-2F89FDEE31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85-4A89-9E7A-2F89FDEE31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85-4A89-9E7A-2F89FDEE31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85-4A89-9E7A-2F89FDEE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68096"/>
        <c:axId val="404874368"/>
      </c:lineChart>
      <c:catAx>
        <c:axId val="40486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74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743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68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F6-4052-937A-D5462D7A546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F6-4052-937A-D5462D7A546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2F6-4052-937A-D5462D7A546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2F6-4052-937A-D5462D7A5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2F6-4052-937A-D5462D7A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927232"/>
        <c:axId val="404929152"/>
      </c:lineChart>
      <c:catAx>
        <c:axId val="40492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91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9291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7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F13-4735-970B-8561FB5FCD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F13-4735-970B-8561FB5FCD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F13-4735-970B-8561FB5FCD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F13-4735-970B-8561FB5FCD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F13-4735-970B-8561FB5FC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051264"/>
        <c:axId val="405057920"/>
      </c:lineChart>
      <c:catAx>
        <c:axId val="4050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7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05792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1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33-4D69-80D0-00486036647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33-4D69-80D0-00486036647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33-4D69-80D0-00486036647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33-4D69-80D0-00486036647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33-4D69-80D0-00486036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02592"/>
        <c:axId val="405104512"/>
      </c:lineChart>
      <c:catAx>
        <c:axId val="40510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04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04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02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50-4DCA-8845-1CD697FA010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50-4DCA-8845-1CD697FA010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50-4DCA-8845-1CD697FA010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50-4DCA-8845-1CD697FA01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50-4DCA-8845-1CD697FA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938304"/>
        <c:axId val="167944576"/>
      </c:lineChart>
      <c:catAx>
        <c:axId val="1679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44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44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93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98-4036-A7BB-79EE199BE5F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98-4036-A7BB-79EE199BE5F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98-4036-A7BB-79EE199BE5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98-4036-A7BB-79EE199BE5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98-4036-A7BB-79EE199BE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45088"/>
        <c:axId val="405147008"/>
      </c:lineChart>
      <c:catAx>
        <c:axId val="4051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47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47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45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8C-4F8A-929E-5CB6716041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8C-4F8A-929E-5CB6716041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8C-4F8A-929E-5CB6716041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8C-4F8A-929E-5CB6716041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8C-4F8A-929E-5CB67160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95776"/>
        <c:axId val="405202048"/>
      </c:lineChart>
      <c:catAx>
        <c:axId val="4051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2020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2020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195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34-401D-977E-B8B89F9F872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34-401D-977E-B8B89F9F872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34-401D-977E-B8B89F9F872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34-401D-977E-B8B89F9F872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34-401D-977E-B8B89F9F8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55232"/>
        <c:axId val="405457536"/>
      </c:lineChart>
      <c:catAx>
        <c:axId val="4054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7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457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18-4401-A00E-AFCFB79EC0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18-4401-A00E-AFCFB79EC0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18-4401-A00E-AFCFB79EC0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18-4401-A00E-AFCFB79EC0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18-4401-A00E-AFCFB79E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580032"/>
        <c:axId val="405590400"/>
      </c:lineChart>
      <c:catAx>
        <c:axId val="4055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90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904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5800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A3-4678-A702-95BF592AF11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A3-4678-A702-95BF592AF11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A3-4678-A702-95BF592AF11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A3-4678-A702-95BF592AF11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A3-4678-A702-95BF592A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35072"/>
        <c:axId val="405636992"/>
      </c:lineChart>
      <c:catAx>
        <c:axId val="405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63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636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63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3E-4DB0-91C5-3BE1E23063F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13E-4DB0-91C5-3BE1E23063F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13E-4DB0-91C5-3BE1E23063F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13E-4DB0-91C5-3BE1E23063F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13E-4DB0-91C5-3BE1E230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39712"/>
        <c:axId val="405941632"/>
      </c:lineChart>
      <c:catAx>
        <c:axId val="4059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416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9416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DA-4331-93AC-9E83DD16CEE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DA-4331-93AC-9E83DD16CEE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3DA-4331-93AC-9E83DD16CEE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3DA-4331-93AC-9E83DD16CEE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3DA-4331-93AC-9E83DD16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94112"/>
        <c:axId val="405738624"/>
      </c:lineChart>
      <c:catAx>
        <c:axId val="4059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738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73862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94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ED-4C6C-9B2B-082C175A70C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ED-4C6C-9B2B-082C175A70C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ED-4C6C-9B2B-082C175A70C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ED-4C6C-9B2B-082C175A70C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ED-4C6C-9B2B-082C175A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791488"/>
        <c:axId val="405793408"/>
      </c:lineChart>
      <c:catAx>
        <c:axId val="405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793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793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791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43A-44AF-B023-9649122D222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43A-44AF-B023-9649122D222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43A-44AF-B023-9649122D22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43A-44AF-B023-9649122D22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43A-44AF-B023-9649122D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9888"/>
        <c:axId val="405844352"/>
      </c:lineChart>
      <c:catAx>
        <c:axId val="4058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8443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8443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8298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53-41FD-BCFB-B360E0DDFCF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53-41FD-BCFB-B360E0DDFCF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53-41FD-BCFB-B360E0DDFCF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53-41FD-BCFB-B360E0DDFC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53-41FD-BCFB-B360E0DD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89024"/>
        <c:axId val="405890944"/>
      </c:lineChart>
      <c:catAx>
        <c:axId val="405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909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890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890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A2-43CE-8DB2-2E508049725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A2-43CE-8DB2-2E508049725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0A2-43CE-8DB2-2E508049725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0A2-43CE-8DB2-2E50804972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0A2-43CE-8DB2-2E508049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50688"/>
        <c:axId val="168052608"/>
      </c:lineChart>
      <c:catAx>
        <c:axId val="1680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26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0526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06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036-4CA7-A5CD-E4797547F4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036-4CA7-A5CD-E4797547F4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036-4CA7-A5CD-E4797547F4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036-4CA7-A5CD-E4797547F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036-4CA7-A5CD-E4797547F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48928"/>
        <c:axId val="406351232"/>
      </c:lineChart>
      <c:catAx>
        <c:axId val="4063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5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351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489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8F-4AFA-8BCC-CE48CD47F0C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8F-4AFA-8BCC-CE48CD47F0C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8F-4AFA-8BCC-CE48CD47F0C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8F-4AFA-8BCC-CE48CD47F0C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8F-4AFA-8BCC-CE48CD47F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00000"/>
        <c:axId val="406414464"/>
      </c:lineChart>
      <c:catAx>
        <c:axId val="4064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1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1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000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D-454F-8358-44DD928802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3D-454F-8358-44DD928802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23D-454F-8358-44DD92880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23D-454F-8358-44DD92880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23D-454F-8358-44DD9288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50944"/>
        <c:axId val="406452864"/>
      </c:lineChart>
      <c:catAx>
        <c:axId val="4064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52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528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509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7D-4536-9346-EDBF3F7EFA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7D-4536-9346-EDBF3F7EFA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7D-4536-9346-EDBF3F7EFA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7D-4536-9346-EDBF3F7EFA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7D-4536-9346-EDBF3F7EF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16608"/>
        <c:axId val="406118784"/>
      </c:lineChart>
      <c:catAx>
        <c:axId val="4061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87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1187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6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9C-46E7-987F-D3C1A7F127D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9C-46E7-987F-D3C1A7F127D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9C-46E7-987F-D3C1A7F127D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9C-46E7-987F-D3C1A7F127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9C-46E7-987F-D3C1A7F1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32448"/>
        <c:axId val="406243200"/>
      </c:lineChart>
      <c:catAx>
        <c:axId val="40623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4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2432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324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DA-439F-BF89-69FC69C62B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DA-439F-BF89-69FC69C62BC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DA-439F-BF89-69FC69C62B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DA-439F-BF89-69FC69C62B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DA-439F-BF89-69FC69C6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87872"/>
        <c:axId val="406289792"/>
      </c:lineChart>
      <c:catAx>
        <c:axId val="40628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28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28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287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6-40B7-91EF-6D977876F2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6-40B7-91EF-6D977876F2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6-40B7-91EF-6D977876F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6-40B7-91EF-6D977876F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6-40B7-91EF-6D977876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61440"/>
        <c:axId val="406475904"/>
      </c:lineChart>
      <c:catAx>
        <c:axId val="40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7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75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61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C2-49DB-9440-B43B40A239B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C2-49DB-9440-B43B40A239B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C2-49DB-9440-B43B40A239B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C2-49DB-9440-B43B40A239B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C2-49DB-9440-B43B40A23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90208"/>
        <c:axId val="406592128"/>
      </c:lineChart>
      <c:catAx>
        <c:axId val="4065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21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5921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02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EE-4884-A417-F5680CC6DE9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EE-4884-A417-F5680CC6DE9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CEE-4884-A417-F5680CC6DE9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CEE-4884-A417-F5680CC6DE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CEE-4884-A417-F5680CC6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48704"/>
        <c:axId val="406659456"/>
      </c:lineChart>
      <c:catAx>
        <c:axId val="4066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59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659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4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C9A-4404-AFF3-75A76E78A0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C9A-4404-AFF3-75A76E78A0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C9A-4404-AFF3-75A76E78A0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C9A-4404-AFF3-75A76E78A0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C9A-4404-AFF3-75A76E78A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04128"/>
        <c:axId val="406706048"/>
      </c:lineChart>
      <c:catAx>
        <c:axId val="4067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0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0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0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Tepová frekvence (TF)</a:t>
            </a:r>
            <a:endParaRPr lang="en-US"/>
          </a:p>
        </c:rich>
      </c:tx>
      <c:layout>
        <c:manualLayout>
          <c:xMode val="edge"/>
          <c:yMode val="edge"/>
          <c:x val="0.28349550214378211"/>
          <c:y val="2.3376620986131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955254136188599E-2"/>
          <c:y val="0.16632496509612793"/>
          <c:w val="0.78479780790935882"/>
          <c:h val="0.6439283521905765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Testu'!$C$12:$C$21</c:f>
              <c:numCache>
                <c:formatCode>0.00</c:formatCode>
                <c:ptCount val="10"/>
                <c:pt idx="0">
                  <c:v>68.209999999999994</c:v>
                </c:pt>
                <c:pt idx="1">
                  <c:v>68.209999999999994</c:v>
                </c:pt>
                <c:pt idx="2">
                  <c:v>68.209999999999994</c:v>
                </c:pt>
                <c:pt idx="3">
                  <c:v>66.683333333333337</c:v>
                </c:pt>
                <c:pt idx="4">
                  <c:v>66.683333333333337</c:v>
                </c:pt>
                <c:pt idx="5">
                  <c:v>66.683333333333337</c:v>
                </c:pt>
                <c:pt idx="6">
                  <c:v>63.859999999999992</c:v>
                </c:pt>
                <c:pt idx="7">
                  <c:v>63.859999999999992</c:v>
                </c:pt>
                <c:pt idx="8">
                  <c:v>63.859999999999992</c:v>
                </c:pt>
                <c:pt idx="9">
                  <c:v>62.88</c:v>
                </c:pt>
              </c:numCache>
            </c:numRef>
          </c:xVal>
          <c:yVal>
            <c:numRef>
              <c:f>'Vyhodnocení Step Testu'!$D$12:$D$21</c:f>
              <c:numCache>
                <c:formatCode>General</c:formatCode>
                <c:ptCount val="10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185</c:v>
                </c:pt>
                <c:pt idx="7">
                  <c:v>185</c:v>
                </c:pt>
                <c:pt idx="8">
                  <c:v>185</c:v>
                </c:pt>
                <c:pt idx="9">
                  <c:v>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C2-4B61-9A9A-2FF8F60D4E73}"/>
            </c:ext>
          </c:extLst>
        </c:ser>
        <c:ser>
          <c:idx val="2"/>
          <c:order val="1"/>
          <c:tx>
            <c:strRef>
              <c:f>'Vyhodnocení Step Testu'!$N$25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Testu'!$P$29:$P$38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Testu'!$S$29:$S$38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C2-4B61-9A9A-2FF8F60D4E73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Testu'!$P$9:$P$18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Testu'!$S$9:$S$18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C2-4B61-9A9A-2FF8F60D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40448"/>
        <c:axId val="132442368"/>
      </c:scatterChart>
      <c:valAx>
        <c:axId val="132440448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2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2442368"/>
        <c:crosses val="autoZero"/>
        <c:crossBetween val="midCat"/>
      </c:valAx>
      <c:valAx>
        <c:axId val="132442368"/>
        <c:scaling>
          <c:orientation val="minMax"/>
          <c:min val="100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cs-CZ" sz="1100"/>
                  <a:t>TF</a:t>
                </a:r>
                <a:r>
                  <a:rPr lang="en-US" sz="1100"/>
                  <a:t> (</a:t>
                </a:r>
                <a:r>
                  <a:rPr lang="cs-CZ" sz="1100"/>
                  <a:t>tepy/</a:t>
                </a:r>
                <a:r>
                  <a:rPr lang="en-US" sz="1100"/>
                  <a:t>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440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4445585295346623E-2"/>
          <c:y val="0.16634981426016829"/>
          <c:w val="0.18343483956844348"/>
          <c:h val="0.2034327555676421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36-4A64-878A-1847CEFB48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36-4A64-878A-1847CEFB48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36-4A64-878A-1847CEFB48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36-4A64-878A-1847CEFB48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36-4A64-878A-1847CEFB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92800"/>
        <c:axId val="168095104"/>
      </c:lineChart>
      <c:catAx>
        <c:axId val="1680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0951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19-4151-8ED8-001718D63F0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19-4151-8ED8-001718D63F0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19-4151-8ED8-001718D63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19-4151-8ED8-001718D63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19-4151-8ED8-001718D6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42528"/>
        <c:axId val="406744448"/>
      </c:lineChart>
      <c:catAx>
        <c:axId val="4067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4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4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42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53-4AA9-9C1E-E32D3A535BB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53-4AA9-9C1E-E32D3A535BB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53-4AA9-9C1E-E32D3A535BB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53-4AA9-9C1E-E32D3A535B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53-4AA9-9C1E-E32D3A53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801408"/>
        <c:axId val="406803584"/>
      </c:lineChart>
      <c:catAx>
        <c:axId val="4068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35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8035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14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00-4142-883F-9BA4741199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00-4142-883F-9BA4741199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00-4142-883F-9BA4741199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00-4142-883F-9BA4741199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00-4142-883F-9BA47411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21600"/>
        <c:axId val="406923904"/>
      </c:lineChart>
      <c:catAx>
        <c:axId val="406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3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9239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1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F7-486E-B225-654D61DC2D6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F7-486E-B225-654D61DC2D6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F7-486E-B225-654D61DC2D6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F7-486E-B225-654D61DC2D6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F7-486E-B225-654D61DC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76768"/>
        <c:axId val="407048576"/>
      </c:lineChart>
      <c:catAx>
        <c:axId val="40697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485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976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DB-4177-809C-A08CBBBFDA4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DB-4177-809C-A08CBBBFDA4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6DB-4177-809C-A08CBBBFDA4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6DB-4177-809C-A08CBBBFDA4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6DB-4177-809C-A08CBBBF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97344"/>
        <c:axId val="407099264"/>
      </c:lineChart>
      <c:catAx>
        <c:axId val="4070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99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99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973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0-4703-B60B-F476C405AC9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0-4703-B60B-F476C405AC9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0-4703-B60B-F476C405AC9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0-4703-B60B-F476C405AC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0-4703-B60B-F476C405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156224"/>
        <c:axId val="407158144"/>
      </c:lineChart>
      <c:catAx>
        <c:axId val="4071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8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158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6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23-4E9F-9AF6-C97FB9919A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23-4E9F-9AF6-C97FB9919A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23-4E9F-9AF6-C97FB9919A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23-4E9F-9AF6-C97FB9919A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23-4E9F-9AF6-C97FB991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206528"/>
        <c:axId val="407221376"/>
      </c:lineChart>
      <c:catAx>
        <c:axId val="4072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21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2213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06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CB-455F-B5BC-DB8B5ABE704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CB-455F-B5BC-DB8B5ABE704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CB-455F-B5BC-DB8B5ABE704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CB-455F-B5BC-DB8B5ABE70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CB-455F-B5BC-DB8B5ABE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27488"/>
        <c:axId val="407329408"/>
      </c:lineChart>
      <c:catAx>
        <c:axId val="4073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29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29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27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B8-4EB9-AE25-A0AE8C91FB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B8-4EB9-AE25-A0AE8C91FB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B8-4EB9-AE25-A0AE8C91FB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B8-4EB9-AE25-A0AE8C91FB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B8-4EB9-AE25-A0AE8C91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90464"/>
        <c:axId val="407392640"/>
      </c:lineChart>
      <c:catAx>
        <c:axId val="4073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926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926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904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4E-45D5-93E3-AEA7DC3C808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4E-45D5-93E3-AEA7DC3C808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4E-45D5-93E3-AEA7DC3C808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4E-45D5-93E3-AEA7DC3C80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4E-45D5-93E3-AEA7DC3C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33920"/>
        <c:axId val="407635840"/>
      </c:lineChart>
      <c:catAx>
        <c:axId val="4076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5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635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39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89-4DAE-AF85-BBBC97764D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89-4DAE-AF85-BBBC97764D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89-4DAE-AF85-BBBC97764D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89-4DAE-AF85-BBBC97764D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89-4DAE-AF85-BBBC97764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406016"/>
        <c:axId val="168412288"/>
      </c:lineChart>
      <c:catAx>
        <c:axId val="1684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4122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4122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406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133-4EC7-8F22-DCC1FB782D8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133-4EC7-8F22-DCC1FB782D8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133-4EC7-8F22-DCC1FB782D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133-4EC7-8F22-DCC1FB782D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133-4EC7-8F22-DCC1FB78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80128"/>
        <c:axId val="407682432"/>
      </c:lineChart>
      <c:catAx>
        <c:axId val="4076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2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6824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0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BE-41C4-A99E-7C39A602137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BE-41C4-A99E-7C39A602137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0BE-41C4-A99E-7C39A602137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0BE-41C4-A99E-7C39A602137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0BE-41C4-A99E-7C39A602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31200"/>
        <c:axId val="407737472"/>
      </c:lineChart>
      <c:catAx>
        <c:axId val="4077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3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37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312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F7-4947-88FB-98BD2A66D91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F7-4947-88FB-98BD2A66D91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F7-4947-88FB-98BD2A66D91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F7-4947-88FB-98BD2A66D91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F7-4947-88FB-98BD2A66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82144"/>
        <c:axId val="407784064"/>
      </c:lineChart>
      <c:catAx>
        <c:axId val="4077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84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84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82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D38-4754-8FA4-5D8EAA24E7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D38-4754-8FA4-5D8EAA24E7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D38-4754-8FA4-5D8EAA24E7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D38-4754-8FA4-5D8EAA24E7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D38-4754-8FA4-5D8EAA24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68704"/>
        <c:axId val="408183168"/>
      </c:lineChart>
      <c:catAx>
        <c:axId val="40816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83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83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6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587-42A2-AC8E-20B61B2AC52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587-42A2-AC8E-20B61B2AC520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587-42A2-AC8E-20B61B2AC52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587-42A2-AC8E-20B61B2AC52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587-42A2-AC8E-20B61B2AC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214912"/>
        <c:axId val="408221568"/>
      </c:lineChart>
      <c:catAx>
        <c:axId val="408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22156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53C-40EF-A445-A6F6FB75E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53C-40EF-A445-A6F6FB75EDA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53C-40EF-A445-A6F6FB75E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53C-40EF-A445-A6F6FB75E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53C-40EF-A445-A6F6FB75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16384"/>
        <c:axId val="408018304"/>
      </c:lineChart>
      <c:catAx>
        <c:axId val="4080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183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183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163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24-4E97-AB0C-EC036154E23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24-4E97-AB0C-EC036154E23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24-4E97-AB0C-EC036154E23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24-4E97-AB0C-EC036154E23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24-4E97-AB0C-EC036154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58880"/>
        <c:axId val="408065152"/>
      </c:lineChart>
      <c:catAx>
        <c:axId val="4080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651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651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58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8-46F8-84EC-606B733E6F1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8-46F8-84EC-606B733E6F1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8-46F8-84EC-606B733E6F1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8-46F8-84EC-606B733E6F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8-46F8-84EC-606B733E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22112"/>
        <c:axId val="408124032"/>
      </c:lineChart>
      <c:catAx>
        <c:axId val="4081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4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24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2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2E-4AFA-AB30-2E4B7674BF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2E-4AFA-AB30-2E4B7674BF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2E-4AFA-AB30-2E4B7674B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2E-4AFA-AB30-2E4B7674B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2E-4AFA-AB30-2E4B7674B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11680"/>
        <c:axId val="408314240"/>
      </c:lineChart>
      <c:catAx>
        <c:axId val="4083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314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1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FC3-4D9B-8924-A67BCF693AD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FC3-4D9B-8924-A67BCF693AD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FC3-4D9B-8924-A67BCF693AD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FC3-4D9B-8924-A67BCF693AD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FC3-4D9B-8924-A67BCF69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67104"/>
        <c:axId val="408369024"/>
      </c:lineChart>
      <c:catAx>
        <c:axId val="40836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369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369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36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64-46A7-A42A-2B4D41F2C7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64-46A7-A42A-2B4D41F2C7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64-46A7-A42A-2B4D41F2C7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64-46A7-A42A-2B4D41F2C7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64-46A7-A42A-2B4D41F2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731392"/>
        <c:axId val="168733312"/>
      </c:lineChart>
      <c:catAx>
        <c:axId val="16873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7333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7333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7313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A8-476B-8A02-4C98924DC7C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A8-476B-8A02-4C98924DC7C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A8-476B-8A02-4C98924DC7C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A8-476B-8A02-4C98924DC7C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A8-476B-8A02-4C98924DC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413696"/>
        <c:axId val="408415616"/>
      </c:lineChart>
      <c:catAx>
        <c:axId val="4084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415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4156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413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2D9-4CC7-8FBA-BF4EAC7857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2D9-4CC7-8FBA-BF4EAC7857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2D9-4CC7-8FBA-BF4EAC7857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2D9-4CC7-8FBA-BF4EAC7857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2D9-4CC7-8FBA-BF4EAC78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25824"/>
        <c:axId val="408540288"/>
      </c:lineChart>
      <c:catAx>
        <c:axId val="4085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402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5402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258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18-4F7D-8979-F48E45FD894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B18-4F7D-8979-F48E45FD894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B18-4F7D-8979-F48E45FD89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B18-4F7D-8979-F48E45FD89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B18-4F7D-8979-F48E45FD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84576"/>
        <c:axId val="408586880"/>
      </c:lineChart>
      <c:catAx>
        <c:axId val="4085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6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586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45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85-4F6E-A975-BD593E3D41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85-4F6E-A975-BD593E3D41F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85-4F6E-A975-BD593E3D41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85-4F6E-A975-BD593E3D41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85-4F6E-A975-BD593E3D4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098496"/>
        <c:axId val="409108864"/>
      </c:lineChart>
      <c:catAx>
        <c:axId val="4090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9108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91088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9098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57-4203-8046-69AC28A39FB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57-4203-8046-69AC28A39FB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57-4203-8046-69AC28A39FB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57-4203-8046-69AC28A39FB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57-4203-8046-69AC28A3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17664"/>
        <c:axId val="408819584"/>
      </c:lineChart>
      <c:catAx>
        <c:axId val="40881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819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8195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817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09-4F7E-9D72-C04A78AC585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09-4F7E-9D72-C04A78AC585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09-4F7E-9D72-C04A78AC585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09-4F7E-9D72-C04A78AC58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09-4F7E-9D72-C04A78AC5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76544"/>
        <c:axId val="408878464"/>
      </c:lineChart>
      <c:catAx>
        <c:axId val="4088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84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8784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F4-4A70-AA7F-7D3648D15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F4-4A70-AA7F-7D3648D15DA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F4-4A70-AA7F-7D3648D15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F4-4A70-AA7F-7D3648D15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F4-4A70-AA7F-7D3648D1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96480"/>
        <c:axId val="409011328"/>
      </c:lineChart>
      <c:catAx>
        <c:axId val="4089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011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9011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996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Best 200m Time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STReportPg2play!$P$12:$P$27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17-4E15-ABD0-687AF6C1C0DD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STReportPg2play!$Q$12:$Q$27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17-4E15-ABD0-687AF6C1C0DD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STReportPg2play!$R$12:$R$27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17-4E15-ABD0-687AF6C1C0DD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{33C4184B-95B9-4194-B827-3EA51EF52B04}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D17-4E15-ABD0-687AF6C1C0DD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{5F6F2A46-B912-4838-8ACA-D932705332B0}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D17-4E15-ABD0-687AF6C1C0DD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{32D8143A-4279-47F3-ACDD-7B6E85A02D59}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D17-4E15-ABD0-687AF6C1C0DD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{F1038D6E-4D8A-4C9C-B453-794CC2C6AA0C}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D17-4E15-ABD0-687AF6C1C0DD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{DE686C89-C733-4BF7-8972-E004067F8F9A}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D17-4E15-ABD0-687AF6C1C0DD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{4006DA1A-7186-492D-8682-7C0DB0B6C013}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D17-4E15-ABD0-687AF6C1C0DD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{DE674D3A-FACE-4BC3-B3A2-73DDA4112BE8}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D17-4E15-ABD0-687AF6C1C0DD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{E9200162-F7D4-421E-8984-776CE97B40AA}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D17-4E15-ABD0-687AF6C1C0DD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{F1914100-A235-4F20-9288-F159D0C0270F}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D17-4E15-ABD0-687AF6C1C0DD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{A055F1B0-810F-45ED-A86B-9DC1D4261A4A}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D17-4E15-ABD0-687AF6C1C0DD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{E61830FD-27D4-43EB-8395-506D3ACD5EA9}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D17-4E15-ABD0-687AF6C1C0DD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{A05D1C13-D690-4B54-9801-1B69A49DC50F}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D17-4E15-ABD0-687AF6C1C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STReportPg2play!$W$12:$W$23</c:f>
              <c:numCache>
                <c:formatCode>General</c:formatCode>
                <c:ptCount val="12"/>
                <c:pt idx="0">
                  <c:v>1.3079000000000001E-3</c:v>
                </c:pt>
                <c:pt idx="1">
                  <c:v>1.3079000000000001E-3</c:v>
                </c:pt>
                <c:pt idx="2">
                  <c:v>1.3079000000000001E-3</c:v>
                </c:pt>
                <c:pt idx="3">
                  <c:v>1.3079000000000001E-3</c:v>
                </c:pt>
                <c:pt idx="4">
                  <c:v>1.3079000000000001E-3</c:v>
                </c:pt>
                <c:pt idx="5">
                  <c:v>1.3079000000000001E-3</c:v>
                </c:pt>
                <c:pt idx="6">
                  <c:v>1.3079000000000001E-3</c:v>
                </c:pt>
                <c:pt idx="7">
                  <c:v>1.3079000000000001E-3</c:v>
                </c:pt>
                <c:pt idx="8">
                  <c:v>1.3079000000000001E-3</c:v>
                </c:pt>
                <c:pt idx="9">
                  <c:v>1.3079000000000001E-3</c:v>
                </c:pt>
                <c:pt idx="10">
                  <c:v>1.3079000000000001E-3</c:v>
                </c:pt>
                <c:pt idx="11">
                  <c:v>1.3079000000000001E-3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D17-4E15-ABD0-687AF6C1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593728"/>
        <c:axId val="409604096"/>
      </c:scatterChart>
      <c:valAx>
        <c:axId val="409593728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604096"/>
        <c:crosses val="autoZero"/>
        <c:crossBetween val="midCat"/>
      </c:valAx>
      <c:valAx>
        <c:axId val="409604096"/>
        <c:scaling>
          <c:orientation val="minMax"/>
          <c:min val="1.3079000000000005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200m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m:ss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593728"/>
        <c:crosses val="autoZero"/>
        <c:crossBetween val="midCat"/>
        <c:majorUnit val="4.6300000000000021E-5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Time</a:t>
            </a:r>
            <a:r>
              <a:rPr lang="en-NZ" sz="1600" baseline="0"/>
              <a:t> at AT</a:t>
            </a:r>
            <a:endParaRPr lang="en-NZ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STReportPg2play!$P$33:$P$48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E9-4661-B083-3D46DA270A9F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STReportPg2play!$Q$33:$Q$48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E9-4661-B083-3D46DA270A9F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STReportPg2play!$R$33:$R$48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E9-4661-B083-3D46DA270A9F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{FF580677-0406-4126-BC89-CA4998FF94EA}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0E9-4661-B083-3D46DA270A9F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{B87FFC50-3F22-4E12-905A-87F5CE0A8E28}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0E9-4661-B083-3D46DA270A9F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{6E57C8CA-DD11-4D61-9BB7-23B7CF97137B}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0E9-4661-B083-3D46DA270A9F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{3B2D7A08-46BC-464C-A7D1-E2C3727B8C07}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0E9-4661-B083-3D46DA270A9F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{EFCE2672-CECA-4F73-9151-7A0CEFF231FA}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0E9-4661-B083-3D46DA270A9F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{E09445AC-54EA-499D-9EB6-A3A84980F42E}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0E9-4661-B083-3D46DA270A9F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{D4DAE5B3-45F1-4B3C-947A-76ECD26DE24D}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0E9-4661-B083-3D46DA270A9F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{25AC2149-9CA0-447B-87A6-5AA10032FAB1}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0E9-4661-B083-3D46DA270A9F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{6FABA5E2-45D0-4C6D-807E-F589CE510088}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0E9-4661-B083-3D46DA270A9F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{43F98AE0-272D-4C18-98B9-95B51DBEE5C1}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0E9-4661-B083-3D46DA270A9F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{348576FD-765E-4897-97E2-587939C4D075}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0E9-4661-B083-3D46DA270A9F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{092752E1-781D-49AC-AE77-B2901225115C}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0E9-4661-B083-3D46DA270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STReportPg2play!$W$33:$W$44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0E9-4661-B083-3D46DA27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735552"/>
        <c:axId val="409737472"/>
      </c:scatterChart>
      <c:valAx>
        <c:axId val="409735552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737472"/>
        <c:crosses val="autoZero"/>
        <c:crossBetween val="midCat"/>
      </c:valAx>
      <c:valAx>
        <c:axId val="409737472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100m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735552"/>
        <c:crosses val="autoZero"/>
        <c:crossBetween val="midCat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7B-44E8-9C6B-BE06E7CD1DA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A7B-44E8-9C6B-BE06E7CD1DA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A7B-44E8-9C6B-BE06E7CD1DA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A7B-44E8-9C6B-BE06E7CD1D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A7B-44E8-9C6B-BE06E7CD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913152"/>
        <c:axId val="168923520"/>
      </c:lineChart>
      <c:catAx>
        <c:axId val="16891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23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923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13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61-496D-8EDD-087C58E0D7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61-496D-8EDD-087C58E0D7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61-496D-8EDD-087C58E0D7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61-496D-8EDD-087C58E0D7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61-496D-8EDD-087C58E0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160064"/>
        <c:axId val="169174912"/>
      </c:lineChart>
      <c:catAx>
        <c:axId val="16916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74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174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6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00-4689-A7DC-98D3C94618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00-4689-A7DC-98D3C94618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00-4689-A7DC-98D3C94618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00-4689-A7DC-98D3C94618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00-4689-A7DC-98D3C946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354752"/>
        <c:axId val="169356672"/>
      </c:lineChart>
      <c:catAx>
        <c:axId val="16935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356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356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354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F2-451B-9262-A5E8D07063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F2-451B-9262-A5E8D07063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F2-451B-9262-A5E8D07063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F2-451B-9262-A5E8D07063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F2-451B-9262-A5E8D070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409536"/>
        <c:axId val="169477248"/>
      </c:lineChart>
      <c:catAx>
        <c:axId val="1694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4772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4772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4095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A8-42FB-9228-4B6B43ACFCF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A8-42FB-9228-4B6B43ACFCF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A8-42FB-9228-4B6B43ACFCF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A8-42FB-9228-4B6B43ACFCF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A8-42FB-9228-4B6B43ACF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26016"/>
        <c:axId val="169527936"/>
      </c:lineChart>
      <c:catAx>
        <c:axId val="1695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79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95279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60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49-481E-B34F-835430CC5A8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49-481E-B34F-835430CC5A8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C49-481E-B34F-835430CC5A8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C49-481E-B34F-835430CC5A8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C49-481E-B34F-835430CC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600896"/>
        <c:axId val="169603456"/>
      </c:lineChart>
      <c:catAx>
        <c:axId val="1696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603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08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68-4F32-98DD-57E470946F9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68-4F32-98DD-57E470946F9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68-4F32-98DD-57E470946F9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68-4F32-98DD-57E470946F9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68-4F32-98DD-57E470946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75808"/>
        <c:axId val="169977728"/>
      </c:lineChart>
      <c:catAx>
        <c:axId val="1699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9777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9777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97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Počet záběrů (PZ)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573279591858211E-2"/>
          <c:y val="0.15189181196781854"/>
          <c:w val="0.83967504032549123"/>
          <c:h val="0.6702294983159814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Testu'!$C$12:$C$21</c:f>
              <c:numCache>
                <c:formatCode>0.00</c:formatCode>
                <c:ptCount val="10"/>
                <c:pt idx="0">
                  <c:v>68.209999999999994</c:v>
                </c:pt>
                <c:pt idx="1">
                  <c:v>68.209999999999994</c:v>
                </c:pt>
                <c:pt idx="2">
                  <c:v>68.209999999999994</c:v>
                </c:pt>
                <c:pt idx="3">
                  <c:v>66.683333333333337</c:v>
                </c:pt>
                <c:pt idx="4">
                  <c:v>66.683333333333337</c:v>
                </c:pt>
                <c:pt idx="5">
                  <c:v>66.683333333333337</c:v>
                </c:pt>
                <c:pt idx="6">
                  <c:v>63.859999999999992</c:v>
                </c:pt>
                <c:pt idx="7">
                  <c:v>63.859999999999992</c:v>
                </c:pt>
                <c:pt idx="8">
                  <c:v>63.859999999999992</c:v>
                </c:pt>
                <c:pt idx="9">
                  <c:v>62.88</c:v>
                </c:pt>
              </c:numCache>
            </c:numRef>
          </c:xVal>
          <c:yVal>
            <c:numRef>
              <c:f>'Vyhodnocení Step Testu'!$F$12:$F$21</c:f>
              <c:numCache>
                <c:formatCode>General</c:formatCode>
                <c:ptCount val="10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DC-46E6-A8AB-ECC1EA612C6F}"/>
            </c:ext>
          </c:extLst>
        </c:ser>
        <c:ser>
          <c:idx val="2"/>
          <c:order val="1"/>
          <c:tx>
            <c:strRef>
              <c:f>'Vyhodnocení Step Testu'!$N$25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Testu'!$P$29:$P$38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Testu'!$V$29:$V$38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DC-46E6-A8AB-ECC1EA612C6F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Testu'!$P$9:$P$18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Testu'!$V$9:$V$18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DC-46E6-A8AB-ECC1EA61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176"/>
        <c:axId val="132532096"/>
      </c:scatterChart>
      <c:valAx>
        <c:axId val="132530176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cs-CZ"/>
          </a:p>
        </c:txPr>
        <c:crossAx val="132532096"/>
        <c:crosses val="autoZero"/>
        <c:crossBetween val="midCat"/>
      </c:valAx>
      <c:valAx>
        <c:axId val="132532096"/>
        <c:scaling>
          <c:orientation val="minMax"/>
          <c:min val="26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Počet záběrů</a:t>
                </a:r>
                <a:endParaRPr lang="en-US" sz="12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cs-CZ"/>
          </a:p>
        </c:txPr>
        <c:crossAx val="132530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9108205242858492E-2"/>
          <c:y val="0.16085763045500107"/>
          <c:w val="0.17728040492202693"/>
          <c:h val="0.2141397859655808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3A-4271-8E09-017186D0E9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3A-4271-8E09-017186D0E9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33A-4271-8E09-017186D0E9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33A-4271-8E09-017186D0E9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33A-4271-8E09-017186D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01920"/>
        <c:axId val="170003840"/>
      </c:lineChart>
      <c:catAx>
        <c:axId val="17000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000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0003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000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8E-44DE-B08A-70E4617509D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8E-44DE-B08A-70E4617509D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8E-44DE-B08A-70E4617509D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8E-44DE-B08A-70E4617509D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8E-44DE-B08A-70E461750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60800"/>
        <c:axId val="170067072"/>
      </c:lineChart>
      <c:catAx>
        <c:axId val="170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00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0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5F9-443B-BEC8-691CCB06D8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5F9-443B-BEC8-691CCB06D80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5F9-443B-BEC8-691CCB06D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5F9-443B-BEC8-691CCB06D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5F9-443B-BEC8-691CCB06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27744"/>
        <c:axId val="170130048"/>
      </c:lineChart>
      <c:catAx>
        <c:axId val="170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3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0130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27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59-42D0-9919-C3686D4D28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59-42D0-9919-C3686D4D282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D59-42D0-9919-C3686D4D28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D59-42D0-9919-C3686D4D28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D59-42D0-9919-C3686D4D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95136"/>
        <c:axId val="172409600"/>
      </c:lineChart>
      <c:catAx>
        <c:axId val="17239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0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0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395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F-49D8-821B-E0611F90D5F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F-49D8-821B-E0611F90D5F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F-49D8-821B-E0611F90D5F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F-49D8-821B-E0611F90D5F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F-49D8-821B-E0611F90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515712"/>
        <c:axId val="172517632"/>
      </c:lineChart>
      <c:catAx>
        <c:axId val="1725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51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51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515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E8-4144-864B-05983A8489E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E8-4144-864B-05983A8489E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E8-4144-864B-05983A8489E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E8-4144-864B-05983A8489E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E8-4144-864B-05983A84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31936"/>
        <c:axId val="172642304"/>
      </c:lineChart>
      <c:catAx>
        <c:axId val="1726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42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6423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31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89-4E4E-9326-F185A10309E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289-4E4E-9326-F185A10309E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289-4E4E-9326-F185A10309E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289-4E4E-9326-F185A10309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289-4E4E-9326-F185A103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78144"/>
        <c:axId val="364578304"/>
      </c:lineChart>
      <c:catAx>
        <c:axId val="1726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57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5783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D4-4B01-A7B7-590938503D7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D4-4B01-A7B7-590938503D7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D4-4B01-A7B7-590938503D7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D4-4B01-A7B7-590938503D7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D4-4B01-A7B7-59093850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06592"/>
        <c:axId val="364608512"/>
      </c:lineChart>
      <c:catAx>
        <c:axId val="3646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08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08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606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99-4FE2-8CE7-44CFBCA1638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99-4FE2-8CE7-44CFBCA1638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99-4FE2-8CE7-44CFBCA163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99-4FE2-8CE7-44CFBCA163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99-4FE2-8CE7-44CFBCA16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2816"/>
        <c:axId val="364724992"/>
      </c:lineChart>
      <c:catAx>
        <c:axId val="36472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724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724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7228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0A-47D7-84F3-09318B836AD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0A-47D7-84F3-09318B836AD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0A-47D7-84F3-09318B836AD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0A-47D7-84F3-09318B836AD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0A-47D7-84F3-09318B83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94240"/>
        <c:axId val="364796160"/>
      </c:lineChart>
      <c:catAx>
        <c:axId val="3647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79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účinnosti záběrů (IÚZ)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1005519622580771E-2"/>
          <c:y val="0.15252946487073943"/>
          <c:w val="0.78816228159120549"/>
          <c:h val="0.6668101472870768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'Vyhodnocení Step Testu'!$B$7</c:f>
              <c:strCache>
                <c:ptCount val="1"/>
                <c:pt idx="0">
                  <c:v>dd.mm.rrrr</c:v>
                </c:pt>
              </c:strCache>
            </c:strRef>
          </c:tx>
          <c:spPr>
            <a:ln w="19050"/>
          </c:spPr>
          <c:xVal>
            <c:numRef>
              <c:f>'Vyhodnocení Step Testu'!$B$12:$B$21</c:f>
              <c:numCache>
                <c:formatCode>0.00</c:formatCode>
                <c:ptCount val="10"/>
                <c:pt idx="0">
                  <c:v>68.349999999999994</c:v>
                </c:pt>
                <c:pt idx="1">
                  <c:v>68.12</c:v>
                </c:pt>
                <c:pt idx="2">
                  <c:v>68.16</c:v>
                </c:pt>
                <c:pt idx="3">
                  <c:v>67.23</c:v>
                </c:pt>
                <c:pt idx="4">
                  <c:v>66.86</c:v>
                </c:pt>
                <c:pt idx="5">
                  <c:v>65.959999999999994</c:v>
                </c:pt>
                <c:pt idx="6">
                  <c:v>64.319999999999993</c:v>
                </c:pt>
                <c:pt idx="7">
                  <c:v>64</c:v>
                </c:pt>
                <c:pt idx="8">
                  <c:v>63.26</c:v>
                </c:pt>
                <c:pt idx="9">
                  <c:v>62.88</c:v>
                </c:pt>
              </c:numCache>
            </c:numRef>
          </c:xVal>
          <c:yVal>
            <c:numRef>
              <c:f>'Vyhodnocení Step Testu'!$G$12:$G$21</c:f>
              <c:numCache>
                <c:formatCode>0.00</c:formatCode>
                <c:ptCount val="10"/>
                <c:pt idx="0">
                  <c:v>2.5225134323840273</c:v>
                </c:pt>
                <c:pt idx="1">
                  <c:v>2.3677381471028354</c:v>
                </c:pt>
                <c:pt idx="2">
                  <c:v>2.366348629410874</c:v>
                </c:pt>
                <c:pt idx="3">
                  <c:v>2.399082590817271</c:v>
                </c:pt>
                <c:pt idx="4">
                  <c:v>2.336972778941071</c:v>
                </c:pt>
                <c:pt idx="5">
                  <c:v>2.3688599151000607</c:v>
                </c:pt>
                <c:pt idx="6">
                  <c:v>2.2210376687988633</c:v>
                </c:pt>
                <c:pt idx="7">
                  <c:v>2.2321428571428572</c:v>
                </c:pt>
                <c:pt idx="8">
                  <c:v>2.2370363742114452</c:v>
                </c:pt>
                <c:pt idx="9">
                  <c:v>2.271901126862959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D6-4A8E-9DAC-5C7B8A9D8CAA}"/>
            </c:ext>
          </c:extLst>
        </c:ser>
        <c:ser>
          <c:idx val="2"/>
          <c:order val="1"/>
          <c:tx>
            <c:strRef>
              <c:f>'Vyhodnocení Step Testu'!$N$25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Testu'!$O$29:$O$38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Testu'!$W$29:$W$38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D6-4A8E-9DAC-5C7B8A9D8CAA}"/>
            </c:ext>
          </c:extLst>
        </c:ser>
        <c:ser>
          <c:idx val="0"/>
          <c:order val="2"/>
          <c:tx>
            <c:strRef>
              <c:f>'Vyhodnocení Step Testu'!$N$4</c:f>
              <c:strCache>
                <c:ptCount val="1"/>
                <c:pt idx="0">
                  <c:v>00.01.1900</c:v>
                </c:pt>
              </c:strCache>
            </c:strRef>
          </c:tx>
          <c:spPr>
            <a:ln w="19050"/>
          </c:spPr>
          <c:xVal>
            <c:numRef>
              <c:f>'Vyhodnocení Step Testu'!$O$9:$O$18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'Vyhodnocení Step Testu'!$W$9:$W$18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D6-4A8E-9DAC-5C7B8A9D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0656"/>
        <c:axId val="132552576"/>
      </c:scatterChart>
      <c:valAx>
        <c:axId val="132550656"/>
        <c:scaling>
          <c:orientation val="maxMin"/>
          <c:min val="6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 b="1" i="0" baseline="0">
                    <a:effectLst/>
                  </a:rPr>
                  <a:t>Průměrný čas</a:t>
                </a:r>
                <a:r>
                  <a:rPr lang="en-US" sz="1200" b="1" i="0" baseline="0">
                    <a:effectLst/>
                  </a:rPr>
                  <a:t> 100m</a:t>
                </a:r>
                <a:r>
                  <a:rPr lang="cs-CZ" sz="1200" b="1" i="0" baseline="0">
                    <a:effectLst/>
                  </a:rPr>
                  <a:t> </a:t>
                </a:r>
                <a:r>
                  <a:rPr lang="en-US" sz="1200" b="1" i="0" baseline="0">
                    <a:effectLst/>
                  </a:rPr>
                  <a:t>(s)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552576"/>
        <c:crosses val="autoZero"/>
        <c:crossBetween val="midCat"/>
      </c:valAx>
      <c:valAx>
        <c:axId val="132552576"/>
        <c:scaling>
          <c:orientation val="minMax"/>
          <c:min val="1.8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cs-CZ" sz="1200"/>
                  <a:t>IÚZ: v x DZ</a:t>
                </a:r>
                <a:endParaRPr lang="en-US" sz="12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cs-CZ"/>
          </a:p>
        </c:txPr>
        <c:crossAx val="132550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6820920525918455E-2"/>
          <c:y val="0.15472134234841764"/>
          <c:w val="0.18599173751412254"/>
          <c:h val="0.2134377102749885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78-4A0A-8C72-8121096A02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78-4A0A-8C72-8121096A02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78-4A0A-8C72-8121096A02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78-4A0A-8C72-8121096A02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78-4A0A-8C72-8121096A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32256"/>
        <c:axId val="365891584"/>
      </c:lineChart>
      <c:catAx>
        <c:axId val="3648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9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915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3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B7-43F9-BAEF-7F21770667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B7-43F9-BAEF-7F21770667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B7-43F9-BAEF-7F21770667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B7-43F9-BAEF-7F21770667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B7-43F9-BAEF-7F217706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27808"/>
        <c:axId val="365938176"/>
      </c:lineChart>
      <c:catAx>
        <c:axId val="36592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38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381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27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46-4CA2-92D4-893FD011C9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46-4CA2-92D4-893FD011C9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46-4CA2-92D4-893FD011C9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46-4CA2-92D4-893FD011C9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46-4CA2-92D4-893FD011C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95552"/>
        <c:axId val="366697472"/>
      </c:lineChart>
      <c:catAx>
        <c:axId val="3666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69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6974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695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655-47FA-9C01-47EC188554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655-47FA-9C01-47EC188554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655-47FA-9C01-47EC188554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655-47FA-9C01-47EC18855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655-47FA-9C01-47EC18855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11392"/>
        <c:axId val="366817664"/>
      </c:lineChart>
      <c:catAx>
        <c:axId val="3668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7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817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D13-4053-856B-FBD79BFE60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D13-4053-856B-FBD79BFE60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D13-4053-856B-FBD79BFE60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D13-4053-856B-FBD79BFE60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D13-4053-856B-FBD79BFE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7600"/>
        <c:axId val="366868352"/>
      </c:lineChart>
      <c:catAx>
        <c:axId val="3668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68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868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57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E5-46DE-943C-DDB3F6BE5A1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E5-46DE-943C-DDB3F6BE5A1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E5-46DE-943C-DDB3F6BE5A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E5-46DE-943C-DDB3F6BE5A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E5-46DE-943C-DDB3F6BE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67680"/>
        <c:axId val="367369600"/>
      </c:lineChart>
      <c:catAx>
        <c:axId val="367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36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36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36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BB-4FD0-A2CB-4852166648F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BB-4FD0-A2CB-4852166648F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BB-4FD0-A2CB-4852166648F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BB-4FD0-A2CB-4852166648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BB-4FD0-A2CB-485216664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228992"/>
        <c:axId val="390259840"/>
      </c:lineChart>
      <c:catAx>
        <c:axId val="3902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259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259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2289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18-4A86-8671-7657E407A01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18-4A86-8671-7657E407A01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18-4A86-8671-7657E407A01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18-4A86-8671-7657E407A0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18-4A86-8671-7657E407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97152"/>
        <c:axId val="391699072"/>
      </c:lineChart>
      <c:catAx>
        <c:axId val="3916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9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99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7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3B-4F1E-80D7-21A8BBD2A3D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3B-4F1E-80D7-21A8BBD2A3D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3B-4F1E-80D7-21A8BBD2A3D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3B-4F1E-80D7-21A8BBD2A3D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3B-4F1E-80D7-21A8BBD2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81760"/>
        <c:axId val="393388416"/>
      </c:lineChart>
      <c:catAx>
        <c:axId val="39338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8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388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17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E5E-405C-8B26-C924180F1E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E5E-405C-8B26-C924180F1E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E5E-405C-8B26-C924180F1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E5E-405C-8B26-C924180F1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E5E-405C-8B26-C924180F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395072"/>
        <c:axId val="395396992"/>
      </c:lineChart>
      <c:catAx>
        <c:axId val="3953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39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396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39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Time</a:t>
            </a:r>
            <a:r>
              <a:rPr lang="en-NZ" sz="1600" baseline="0"/>
              <a:t> at HR 170 bpm</a:t>
            </a:r>
            <a:endParaRPr lang="en-NZ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64470876164465429"/>
          <c:h val="0.76079730251663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'Vyhodnocení Step Testu'!$P$100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numRef>
              <c:f>'Vyhodnocení Step Testu'!$O$101:$O$116</c:f>
            </c:numRef>
          </c:xVal>
          <c:yVal>
            <c:numRef>
              <c:f>'Vyhodnocení Step Testu'!$P$101:$P$116</c:f>
            </c:numRef>
          </c:yVal>
          <c:smooth val="0"/>
          <c:extLst>
            <c:ext xmlns:c16="http://schemas.microsoft.com/office/drawing/2014/chart" uri="{C3380CC4-5D6E-409C-BE32-E72D297353CC}">
              <c16:uniqueId val="{00000000-D87B-4540-92FC-7071DEAC6F40}"/>
            </c:ext>
          </c:extLst>
        </c:ser>
        <c:ser>
          <c:idx val="1"/>
          <c:order val="1"/>
          <c:tx>
            <c:strRef>
              <c:f>'Vyhodnocení Step Testu'!$Q$100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numRef>
              <c:f>'Vyhodnocení Step Testu'!$O$101:$O$116</c:f>
            </c:numRef>
          </c:xVal>
          <c:yVal>
            <c:numRef>
              <c:f>'Vyhodnocení Step Testu'!$Q$101:$Q$116</c:f>
            </c:numRef>
          </c:yVal>
          <c:smooth val="0"/>
          <c:extLst>
            <c:ext xmlns:c16="http://schemas.microsoft.com/office/drawing/2014/chart" uri="{C3380CC4-5D6E-409C-BE32-E72D297353CC}">
              <c16:uniqueId val="{00000001-D87B-4540-92FC-7071DEAC6F40}"/>
            </c:ext>
          </c:extLst>
        </c:ser>
        <c:ser>
          <c:idx val="2"/>
          <c:order val="2"/>
          <c:tx>
            <c:strRef>
              <c:f>'Vyhodnocení Step Testu'!$R$100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numRef>
              <c:f>'Vyhodnocení Step Testu'!$O$101:$O$116</c:f>
            </c:numRef>
          </c:xVal>
          <c:yVal>
            <c:numRef>
              <c:f>'Vyhodnocení Step Testu'!$R$101:$R$116</c:f>
            </c:numRef>
          </c:yVal>
          <c:smooth val="0"/>
          <c:extLst>
            <c:ext xmlns:c16="http://schemas.microsoft.com/office/drawing/2014/chart" uri="{C3380CC4-5D6E-409C-BE32-E72D297353CC}">
              <c16:uniqueId val="{00000002-D87B-4540-92FC-7071DEAC6F40}"/>
            </c:ext>
          </c:extLst>
        </c:ser>
        <c:ser>
          <c:idx val="4"/>
          <c:order val="3"/>
          <c:tx>
            <c:strRef>
              <c:f>'Vyhodnocení Step Testu'!$S$100</c:f>
              <c:strCache>
                <c:ptCount val="1"/>
                <c:pt idx="0">
                  <c:v>2012-2013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'Vyhodnocení Step Testu'!$O$101:$O$116</c:f>
            </c:numRef>
          </c:xVal>
          <c:yVal>
            <c:numRef>
              <c:f>'Vyhodnocení Step Testu'!$S$101:$S$116</c:f>
            </c:numRef>
          </c:yVal>
          <c:smooth val="0"/>
          <c:extLst>
            <c:ext xmlns:c16="http://schemas.microsoft.com/office/drawing/2014/chart" uri="{C3380CC4-5D6E-409C-BE32-E72D297353CC}">
              <c16:uniqueId val="{00000003-D87B-4540-92FC-7071DEAC6F40}"/>
            </c:ext>
          </c:extLst>
        </c:ser>
        <c:ser>
          <c:idx val="3"/>
          <c:order val="4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{1BF9D956-4820-44CE-BC0D-B1F2DA272772}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87B-4540-92FC-7071DEAC6F40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{F75ED15B-D73F-45D2-A9FF-83F49E1137B8}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87B-4540-92FC-7071DEAC6F40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{81560233-2CF7-461F-9CC1-87241655E72E}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87B-4540-92FC-7071DEAC6F40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{2B94AB22-9070-4BE3-80BB-E30C6FC6159A}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87B-4540-92FC-7071DEAC6F40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{A506ECC1-75C1-4B9C-9F31-0672618124CB}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87B-4540-92FC-7071DEAC6F40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{E7A8581A-6E0E-4845-B57F-7144703F33FE}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87B-4540-92FC-7071DEAC6F40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{9E011423-0318-4644-A3A0-A0BD45180715}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87B-4540-92FC-7071DEAC6F40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{C3DAAE01-3909-44FA-BB79-53881231A93B}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87B-4540-92FC-7071DEAC6F40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{21D0CA9C-BDB8-4C6F-BC5D-66BAEF433C67}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87B-4540-92FC-7071DEAC6F40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{C61A689E-8A5F-4547-B574-FE805BB29521}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87B-4540-92FC-7071DEAC6F40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{3C522700-37B4-451D-A815-2AC2558FE925}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87B-4540-92FC-7071DEAC6F40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2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{D9C0B51A-08C9-49D4-8160-726A89327F3C}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87B-4540-92FC-7071DEAC6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'Vyhodnocení Step Testu'!$W$101:$W$112</c:f>
            </c:numRef>
          </c:xVal>
          <c:yVal>
            <c:numRef>
              <c:f>'Vyhodnocení Step Testu'!$X$101:$X$112</c:f>
            </c:numRef>
          </c:yVal>
          <c:smooth val="0"/>
          <c:extLst>
            <c:ext xmlns:c16="http://schemas.microsoft.com/office/drawing/2014/chart" uri="{C3380CC4-5D6E-409C-BE32-E72D297353CC}">
              <c16:uniqueId val="{00000010-D87B-4540-92FC-7071DEAC6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51264"/>
        <c:axId val="132657152"/>
      </c:scatterChart>
      <c:valAx>
        <c:axId val="132651264"/>
        <c:scaling>
          <c:orientation val="minMax"/>
          <c:max val="370"/>
          <c:min val="0"/>
        </c:scaling>
        <c:delete val="0"/>
        <c:axPos val="b"/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132657152"/>
        <c:crosses val="autoZero"/>
        <c:crossBetween val="midCat"/>
      </c:valAx>
      <c:valAx>
        <c:axId val="132657152"/>
        <c:scaling>
          <c:orientation val="minMax"/>
          <c:min val="6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NZ" sz="1200"/>
                  <a:t>100m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100" baseline="0"/>
            </a:pPr>
            <a:endParaRPr lang="cs-CZ"/>
          </a:p>
        </c:txPr>
        <c:crossAx val="132651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333601015032052"/>
          <c:y val="0.41526954002634825"/>
          <c:w val="0.12423739183014552"/>
          <c:h val="0.3037561971420239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F7-49CC-A47F-C41FDE7A2CB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F7-49CC-A47F-C41FDE7A2CB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F7-49CC-A47F-C41FDE7A2CB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F7-49CC-A47F-C41FDE7A2CB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F7-49CC-A47F-C41FDE7A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37568"/>
        <c:axId val="395439488"/>
      </c:lineChart>
      <c:catAx>
        <c:axId val="39543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394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3948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3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30-42BF-A6BD-8A9A5F2FCE0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30-42BF-A6BD-8A9A5F2FCE0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30-42BF-A6BD-8A9A5F2FCE0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30-42BF-A6BD-8A9A5F2FCE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30-42BF-A6BD-8A9A5F2FC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39712"/>
        <c:axId val="404341888"/>
      </c:lineChart>
      <c:catAx>
        <c:axId val="4043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41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341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84-4778-A00B-9565AD5CB4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84-4778-A00B-9565AD5CB40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84-4778-A00B-9565AD5CB4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84-4778-A00B-9565AD5CB4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84-4778-A00B-9565AD5C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29536"/>
        <c:axId val="404531840"/>
      </c:lineChart>
      <c:catAx>
        <c:axId val="4045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3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5318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29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53-4804-86C9-CBEA0FCEF9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53-4804-86C9-CBEA0FCEF9A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53-4804-86C9-CBEA0FCEF9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53-4804-86C9-CBEA0FCEF9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53-4804-86C9-CBEA0FCE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94016"/>
        <c:axId val="405504384"/>
      </c:lineChart>
      <c:catAx>
        <c:axId val="4054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043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043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494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74-431D-9161-10B2787F9A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74-431D-9161-10B2787F9A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74-431D-9161-10B2787F9A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74-431D-9161-10B2787F9A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74-431D-9161-10B2787F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03136"/>
        <c:axId val="407005056"/>
      </c:lineChart>
      <c:catAx>
        <c:axId val="40700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05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050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03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AA-46FD-84DB-13B766729DB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AA-46FD-84DB-13B766729DB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2AA-46FD-84DB-13B766729DB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2AA-46FD-84DB-13B766729DB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2AA-46FD-84DB-13B76672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33344"/>
        <c:axId val="407035264"/>
      </c:lineChart>
      <c:catAx>
        <c:axId val="4070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52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0352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33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8B-497F-B3A7-D92F012E395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8B-497F-B3A7-D92F012E395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8B-497F-B3A7-D92F012E395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8B-497F-B3A7-D92F012E395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8B-497F-B3A7-D92F012E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870080"/>
        <c:axId val="407880832"/>
      </c:lineChart>
      <c:catAx>
        <c:axId val="40787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80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880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70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94-4266-AEB1-5A60B86C8D1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94-4266-AEB1-5A60B86C8D1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94-4266-AEB1-5A60B86C8D1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94-4266-AEB1-5A60B86C8D1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94-4266-AEB1-5A60B86C8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50496"/>
        <c:axId val="408652416"/>
      </c:lineChart>
      <c:catAx>
        <c:axId val="4086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65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65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65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55-4C9F-B146-7B8B0A518BC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355-4C9F-B146-7B8B0A518BC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355-4C9F-B146-7B8B0A518BC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355-4C9F-B146-7B8B0A518BC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355-4C9F-B146-7B8B0A518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717568"/>
        <c:axId val="408719744"/>
      </c:lineChart>
      <c:catAx>
        <c:axId val="40871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7197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7197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71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53-4166-9578-61226D2C4C4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53-4166-9578-61226D2C4C4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53-4166-9578-61226D2C4C4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53-4166-9578-61226D2C4C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53-4166-9578-61226D2C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354240"/>
        <c:axId val="409356160"/>
      </c:lineChart>
      <c:catAx>
        <c:axId val="4093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935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2F3-48AD-B006-16909040AAA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2F3-48AD-B006-16909040AAA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2F3-48AD-B006-16909040AAA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2F3-48AD-B006-16909040AAA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2F3-48AD-B006-16909040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09024"/>
        <c:axId val="135010944"/>
      </c:lineChart>
      <c:catAx>
        <c:axId val="1350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1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1094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0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55-484A-922D-BA0208FEE02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55-484A-922D-BA0208FEE02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555-484A-922D-BA0208FEE0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555-484A-922D-BA0208FEE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555-484A-922D-BA0208FE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64704"/>
        <c:axId val="410267008"/>
      </c:lineChart>
      <c:catAx>
        <c:axId val="4102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0267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4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87-4A48-8EE7-57760FDBB83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87-4A48-8EE7-57760FDBB83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87-4A48-8EE7-57760FDBB83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87-4A48-8EE7-57760FDBB83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87-4A48-8EE7-57760FDB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389504"/>
        <c:axId val="410395776"/>
      </c:lineChart>
      <c:catAx>
        <c:axId val="4103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3957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3957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3895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61-44CD-9D22-406A8932B80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61-44CD-9D22-406A8932B80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61-44CD-9D22-406A8932B80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61-44CD-9D22-406A8932B8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61-44CD-9D22-406A8932B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432256"/>
        <c:axId val="410434176"/>
      </c:lineChart>
      <c:catAx>
        <c:axId val="4104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434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4341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4322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64-4682-802E-2C0656250CF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64-4682-802E-2C0656250CF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64-4682-802E-2C0656250CF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164-4682-802E-2C0656250CF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164-4682-802E-2C065625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749184"/>
        <c:axId val="410751360"/>
      </c:lineChart>
      <c:catAx>
        <c:axId val="4107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51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0751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4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83-4349-8ADC-BBCE2D3904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83-4349-8ADC-BBCE2D39042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83-4349-8ADC-BBCE2D3904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83-4349-8ADC-BBCE2D3904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83-4349-8ADC-BBCE2D39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254144"/>
        <c:axId val="411268992"/>
      </c:lineChart>
      <c:catAx>
        <c:axId val="4112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6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689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54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6E-4B41-9A07-13A6EA5579B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6E-4B41-9A07-13A6EA5579B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6E-4B41-9A07-13A6EA5579B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6E-4B41-9A07-13A6EA5579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6E-4B41-9A07-13A6EA55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13664"/>
        <c:axId val="411315584"/>
      </c:lineChart>
      <c:catAx>
        <c:axId val="41131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15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155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13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87-46DA-A0CD-B109093EE07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487-46DA-A0CD-B109093EE07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487-46DA-A0CD-B109093EE07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487-46DA-A0CD-B109093EE07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487-46DA-A0CD-B109093E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64352"/>
        <c:axId val="411374720"/>
      </c:lineChart>
      <c:catAx>
        <c:axId val="4113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74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74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643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5D-4FB6-8A7B-B1CC19F506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5D-4FB6-8A7B-B1CC19F506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5D-4FB6-8A7B-B1CC19F506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5D-4FB6-8A7B-B1CC19F506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5D-4FB6-8A7B-B1CC19F50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48064"/>
        <c:axId val="411449984"/>
      </c:lineChart>
      <c:catAx>
        <c:axId val="4114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99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1449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8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C7-4622-BD5E-B66BF33BFC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C7-4622-BD5E-B66BF33BFCA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C7-4622-BD5E-B66BF33BFC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C7-4622-BD5E-B66BF33BFC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C7-4622-BD5E-B66BF33B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90176"/>
        <c:axId val="411566464"/>
      </c:lineChart>
      <c:catAx>
        <c:axId val="4114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56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5664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901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76-4D1C-B1C6-13F5C97C102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76-4D1C-B1C6-13F5C97C102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76-4D1C-B1C6-13F5C97C102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76-4D1C-B1C6-13F5C97C10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76-4D1C-B1C6-13F5C97C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627520"/>
        <c:axId val="411629440"/>
      </c:lineChart>
      <c:catAx>
        <c:axId val="41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6294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6294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627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E0-4A39-B628-17328E1D4FC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E0-4A39-B628-17328E1D4FC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6E0-4A39-B628-17328E1D4FC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6E0-4A39-B628-17328E1D4FC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6E0-4A39-B628-17328E1D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59712"/>
        <c:axId val="135070080"/>
      </c:lineChart>
      <c:catAx>
        <c:axId val="13505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70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70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59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73-41B9-AB84-C60E611519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73-41B9-AB84-C60E611519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73-41B9-AB84-C60E611519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73-41B9-AB84-C60E611519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73-41B9-AB84-C60E61151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969024"/>
        <c:axId val="411970944"/>
      </c:lineChart>
      <c:catAx>
        <c:axId val="41196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97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97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96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01-46F7-9F05-F74D6FB0FF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01-46F7-9F05-F74D6FB0FF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01-46F7-9F05-F74D6FB0FF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01-46F7-9F05-F74D6FB0FF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01-46F7-9F05-F74D6FB0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48384"/>
        <c:axId val="412050560"/>
      </c:lineChart>
      <c:catAx>
        <c:axId val="4120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505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050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48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65B-4103-BC3B-F974869368A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65B-4103-BC3B-F974869368A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65B-4103-BC3B-F974869368A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65B-4103-BC3B-F974869368A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65B-4103-BC3B-F9748693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103040"/>
        <c:axId val="412105344"/>
      </c:lineChart>
      <c:catAx>
        <c:axId val="4121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1053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3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E-401F-8B81-AE565E61D26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E-401F-8B81-AE565E61D26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E-401F-8B81-AE565E61D2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E-401F-8B81-AE565E61D2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E-401F-8B81-AE565E61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27840"/>
        <c:axId val="412230016"/>
      </c:lineChart>
      <c:catAx>
        <c:axId val="41222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300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300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278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C1-42E5-9684-72483DE3F9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C1-42E5-9684-72483DE3F9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C1-42E5-9684-72483DE3F9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C1-42E5-9684-72483DE3F9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C1-42E5-9684-72483DE3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78784"/>
        <c:axId val="412280704"/>
      </c:lineChart>
      <c:catAx>
        <c:axId val="4122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8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8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78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BAC-4050-84CA-5322ED22B2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BAC-4050-84CA-5322ED22B2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BAC-4050-84CA-5322ED22B2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BAC-4050-84CA-5322ED22B2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BAC-4050-84CA-5322ED22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11392"/>
        <c:axId val="412413312"/>
      </c:lineChart>
      <c:catAx>
        <c:axId val="4124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33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41331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33-4195-B04C-4B492C5CD0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33-4195-B04C-4B492C5CD09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33-4195-B04C-4B492C5CD0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33-4195-B04C-4B492C5CD0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33-4195-B04C-4B492C5CD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96864"/>
        <c:axId val="412689536"/>
      </c:lineChart>
      <c:catAx>
        <c:axId val="41259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68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689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596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4A-4729-B84C-C6F0798823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4A-4729-B84C-C6F0798823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4A-4729-B84C-C6F0798823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4A-4729-B84C-C6F0798823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4A-4729-B84C-C6F07988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21920"/>
        <c:axId val="412723840"/>
      </c:lineChart>
      <c:catAx>
        <c:axId val="41272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2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23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2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397-4C19-A128-39ACB0BA822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397-4C19-A128-39ACB0BA822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397-4C19-A128-39ACB0BA822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397-4C19-A128-39ACB0BA82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397-4C19-A128-39ACB0BA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84896"/>
        <c:axId val="412795264"/>
      </c:lineChart>
      <c:catAx>
        <c:axId val="41278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95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95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84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76-4231-9882-F70E05CA05E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C76-4231-9882-F70E05CA05E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C76-4231-9882-F70E05CA05E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C76-4231-9882-F70E05CA05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C76-4231-9882-F70E05CA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839936"/>
        <c:axId val="412841856"/>
      </c:lineChart>
      <c:catAx>
        <c:axId val="4128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418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8418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39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C2-404D-98BB-35C3D08D8EC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C2-404D-98BB-35C3D08D8EC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C2-404D-98BB-35C3D08D8EC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C2-404D-98BB-35C3D08D8E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C2-404D-98BB-35C3D08D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06560"/>
        <c:axId val="135108480"/>
      </c:lineChart>
      <c:catAx>
        <c:axId val="1351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84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351084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65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38A-4F94-B029-0D1615F3894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38A-4F94-B029-0D1615F3894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38A-4F94-B029-0D1615F3894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38A-4F94-B029-0D1615F3894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38A-4F94-B029-0D1615F38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02528"/>
        <c:axId val="412904832"/>
      </c:lineChart>
      <c:catAx>
        <c:axId val="412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904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2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F7-43AE-8678-EB28BC30F22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F7-43AE-8678-EB28BC30F22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F7-43AE-8678-EB28BC30F22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F7-43AE-8678-EB28BC30F22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F7-43AE-8678-EB28BC30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53600"/>
        <c:axId val="412959872"/>
      </c:lineChart>
      <c:catAx>
        <c:axId val="4129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959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959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95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77-4495-AA7C-A128EC8D15D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A77-4495-AA7C-A128EC8D15D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A77-4495-AA7C-A128EC8D15D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A77-4495-AA7C-A128EC8D15D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A77-4495-AA7C-A128EC8D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25024"/>
        <c:axId val="413026944"/>
      </c:lineChart>
      <c:catAx>
        <c:axId val="4130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026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026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025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2F-407A-ACE0-0C65319CB4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2F-407A-ACE0-0C65319CB4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2F-407A-ACE0-0C65319CB4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2F-407A-ACE0-0C65319CB4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2F-407A-ACE0-0C65319CB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141248"/>
        <c:axId val="413163904"/>
      </c:lineChart>
      <c:catAx>
        <c:axId val="41314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639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1639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41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C1-4E64-BB2B-4514C7D4B2D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C1-4E64-BB2B-4514C7D4B2D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C1-4E64-BB2B-4514C7D4B2D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C1-4E64-BB2B-4514C7D4B2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C1-4E64-BB2B-4514C7D4B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16128"/>
        <c:axId val="413222784"/>
      </c:lineChart>
      <c:catAx>
        <c:axId val="4132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2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2227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16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8C-4CD1-BE98-CED6E56F97F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8C-4CD1-BE98-CED6E56F97F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E8C-4CD1-BE98-CED6E56F97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E8C-4CD1-BE98-CED6E56F97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E8C-4CD1-BE98-CED6E56F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71552"/>
        <c:axId val="413273472"/>
      </c:lineChart>
      <c:catAx>
        <c:axId val="4132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273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273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271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8-4419-ACC7-BACF79260E3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8-4419-ACC7-BACF79260E3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8-4419-ACC7-BACF79260E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8-4419-ACC7-BACF79260E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8-4419-ACC7-BACF79260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09952"/>
        <c:axId val="413316224"/>
      </c:lineChart>
      <c:catAx>
        <c:axId val="4133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316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316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309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67-4A94-AAD5-4A00AE37113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67-4A94-AAD5-4A00AE37113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967-4A94-AAD5-4A00AE37113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967-4A94-AAD5-4A00AE37113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967-4A94-AAD5-4A00AE371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73184"/>
        <c:axId val="413375104"/>
      </c:lineChart>
      <c:catAx>
        <c:axId val="4133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5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375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3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80-489B-A19C-A0F7CC445B6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80-489B-A19C-A0F7CC445B6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80-489B-A19C-A0F7CC445B6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80-489B-A19C-A0F7CC445B6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80-489B-A19C-A0F7CC44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17696"/>
        <c:axId val="413524352"/>
      </c:lineChart>
      <c:catAx>
        <c:axId val="413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2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524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17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F-4622-93BE-511436C0DA0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F-4622-93BE-511436C0DA0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4F-4622-93BE-511436C0DA0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4F-4622-93BE-511436C0DA0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4F-4622-93BE-511436C0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93600"/>
        <c:axId val="413595520"/>
      </c:lineChart>
      <c:catAx>
        <c:axId val="41359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595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595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59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3.xml"/><Relationship Id="rId299" Type="http://schemas.openxmlformats.org/officeDocument/2006/relationships/chart" Target="../charts/chart305.xml"/><Relationship Id="rId21" Type="http://schemas.openxmlformats.org/officeDocument/2006/relationships/chart" Target="../charts/chart27.xml"/><Relationship Id="rId63" Type="http://schemas.openxmlformats.org/officeDocument/2006/relationships/chart" Target="../charts/chart69.xml"/><Relationship Id="rId159" Type="http://schemas.openxmlformats.org/officeDocument/2006/relationships/chart" Target="../charts/chart165.xml"/><Relationship Id="rId170" Type="http://schemas.openxmlformats.org/officeDocument/2006/relationships/chart" Target="../charts/chart176.xml"/><Relationship Id="rId226" Type="http://schemas.openxmlformats.org/officeDocument/2006/relationships/chart" Target="../charts/chart232.xml"/><Relationship Id="rId268" Type="http://schemas.openxmlformats.org/officeDocument/2006/relationships/chart" Target="../charts/chart274.xml"/><Relationship Id="rId32" Type="http://schemas.openxmlformats.org/officeDocument/2006/relationships/chart" Target="../charts/chart38.xml"/><Relationship Id="rId74" Type="http://schemas.openxmlformats.org/officeDocument/2006/relationships/chart" Target="../charts/chart80.xml"/><Relationship Id="rId128" Type="http://schemas.openxmlformats.org/officeDocument/2006/relationships/chart" Target="../charts/chart134.xml"/><Relationship Id="rId5" Type="http://schemas.openxmlformats.org/officeDocument/2006/relationships/chart" Target="../charts/chart11.xml"/><Relationship Id="rId181" Type="http://schemas.openxmlformats.org/officeDocument/2006/relationships/chart" Target="../charts/chart187.xml"/><Relationship Id="rId237" Type="http://schemas.openxmlformats.org/officeDocument/2006/relationships/chart" Target="../charts/chart243.xml"/><Relationship Id="rId279" Type="http://schemas.openxmlformats.org/officeDocument/2006/relationships/chart" Target="../charts/chart285.xml"/><Relationship Id="rId43" Type="http://schemas.openxmlformats.org/officeDocument/2006/relationships/chart" Target="../charts/chart49.xml"/><Relationship Id="rId139" Type="http://schemas.openxmlformats.org/officeDocument/2006/relationships/chart" Target="../charts/chart145.xml"/><Relationship Id="rId290" Type="http://schemas.openxmlformats.org/officeDocument/2006/relationships/chart" Target="../charts/chart296.xml"/><Relationship Id="rId304" Type="http://schemas.openxmlformats.org/officeDocument/2006/relationships/chart" Target="../charts/chart310.xml"/><Relationship Id="rId85" Type="http://schemas.openxmlformats.org/officeDocument/2006/relationships/chart" Target="../charts/chart91.xml"/><Relationship Id="rId150" Type="http://schemas.openxmlformats.org/officeDocument/2006/relationships/chart" Target="../charts/chart156.xml"/><Relationship Id="rId192" Type="http://schemas.openxmlformats.org/officeDocument/2006/relationships/chart" Target="../charts/chart198.xml"/><Relationship Id="rId206" Type="http://schemas.openxmlformats.org/officeDocument/2006/relationships/chart" Target="../charts/chart212.xml"/><Relationship Id="rId248" Type="http://schemas.openxmlformats.org/officeDocument/2006/relationships/chart" Target="../charts/chart254.xml"/><Relationship Id="rId12" Type="http://schemas.openxmlformats.org/officeDocument/2006/relationships/chart" Target="../charts/chart18.xml"/><Relationship Id="rId108" Type="http://schemas.openxmlformats.org/officeDocument/2006/relationships/chart" Target="../charts/chart114.xml"/><Relationship Id="rId315" Type="http://schemas.openxmlformats.org/officeDocument/2006/relationships/chart" Target="../charts/chart321.xml"/><Relationship Id="rId54" Type="http://schemas.openxmlformats.org/officeDocument/2006/relationships/chart" Target="../charts/chart60.xml"/><Relationship Id="rId96" Type="http://schemas.openxmlformats.org/officeDocument/2006/relationships/chart" Target="../charts/chart102.xml"/><Relationship Id="rId161" Type="http://schemas.openxmlformats.org/officeDocument/2006/relationships/chart" Target="../charts/chart167.xml"/><Relationship Id="rId217" Type="http://schemas.openxmlformats.org/officeDocument/2006/relationships/chart" Target="../charts/chart223.xml"/><Relationship Id="rId259" Type="http://schemas.openxmlformats.org/officeDocument/2006/relationships/chart" Target="../charts/chart265.xml"/><Relationship Id="rId23" Type="http://schemas.openxmlformats.org/officeDocument/2006/relationships/chart" Target="../charts/chart29.xml"/><Relationship Id="rId119" Type="http://schemas.openxmlformats.org/officeDocument/2006/relationships/chart" Target="../charts/chart125.xml"/><Relationship Id="rId270" Type="http://schemas.openxmlformats.org/officeDocument/2006/relationships/chart" Target="../charts/chart276.xml"/><Relationship Id="rId65" Type="http://schemas.openxmlformats.org/officeDocument/2006/relationships/chart" Target="../charts/chart71.xml"/><Relationship Id="rId130" Type="http://schemas.openxmlformats.org/officeDocument/2006/relationships/chart" Target="../charts/chart136.xml"/><Relationship Id="rId172" Type="http://schemas.openxmlformats.org/officeDocument/2006/relationships/chart" Target="../charts/chart178.xml"/><Relationship Id="rId228" Type="http://schemas.openxmlformats.org/officeDocument/2006/relationships/chart" Target="../charts/chart234.xml"/><Relationship Id="rId13" Type="http://schemas.openxmlformats.org/officeDocument/2006/relationships/chart" Target="../charts/chart19.xml"/><Relationship Id="rId109" Type="http://schemas.openxmlformats.org/officeDocument/2006/relationships/chart" Target="../charts/chart115.xml"/><Relationship Id="rId260" Type="http://schemas.openxmlformats.org/officeDocument/2006/relationships/chart" Target="../charts/chart266.xml"/><Relationship Id="rId281" Type="http://schemas.openxmlformats.org/officeDocument/2006/relationships/chart" Target="../charts/chart287.xml"/><Relationship Id="rId316" Type="http://schemas.openxmlformats.org/officeDocument/2006/relationships/chart" Target="../charts/chart322.xml"/><Relationship Id="rId34" Type="http://schemas.openxmlformats.org/officeDocument/2006/relationships/chart" Target="../charts/chart40.xml"/><Relationship Id="rId55" Type="http://schemas.openxmlformats.org/officeDocument/2006/relationships/chart" Target="../charts/chart61.xml"/><Relationship Id="rId76" Type="http://schemas.openxmlformats.org/officeDocument/2006/relationships/chart" Target="../charts/chart82.xml"/><Relationship Id="rId97" Type="http://schemas.openxmlformats.org/officeDocument/2006/relationships/chart" Target="../charts/chart103.xml"/><Relationship Id="rId120" Type="http://schemas.openxmlformats.org/officeDocument/2006/relationships/chart" Target="../charts/chart126.xml"/><Relationship Id="rId141" Type="http://schemas.openxmlformats.org/officeDocument/2006/relationships/chart" Target="../charts/chart147.xml"/><Relationship Id="rId7" Type="http://schemas.openxmlformats.org/officeDocument/2006/relationships/chart" Target="../charts/chart13.xml"/><Relationship Id="rId162" Type="http://schemas.openxmlformats.org/officeDocument/2006/relationships/chart" Target="../charts/chart168.xml"/><Relationship Id="rId183" Type="http://schemas.openxmlformats.org/officeDocument/2006/relationships/chart" Target="../charts/chart189.xml"/><Relationship Id="rId218" Type="http://schemas.openxmlformats.org/officeDocument/2006/relationships/chart" Target="../charts/chart224.xml"/><Relationship Id="rId239" Type="http://schemas.openxmlformats.org/officeDocument/2006/relationships/chart" Target="../charts/chart245.xml"/><Relationship Id="rId250" Type="http://schemas.openxmlformats.org/officeDocument/2006/relationships/chart" Target="../charts/chart256.xml"/><Relationship Id="rId271" Type="http://schemas.openxmlformats.org/officeDocument/2006/relationships/chart" Target="../charts/chart277.xml"/><Relationship Id="rId292" Type="http://schemas.openxmlformats.org/officeDocument/2006/relationships/chart" Target="../charts/chart298.xml"/><Relationship Id="rId306" Type="http://schemas.openxmlformats.org/officeDocument/2006/relationships/chart" Target="../charts/chart312.xml"/><Relationship Id="rId24" Type="http://schemas.openxmlformats.org/officeDocument/2006/relationships/chart" Target="../charts/chart30.xml"/><Relationship Id="rId45" Type="http://schemas.openxmlformats.org/officeDocument/2006/relationships/chart" Target="../charts/chart51.xml"/><Relationship Id="rId66" Type="http://schemas.openxmlformats.org/officeDocument/2006/relationships/chart" Target="../charts/chart72.xml"/><Relationship Id="rId87" Type="http://schemas.openxmlformats.org/officeDocument/2006/relationships/chart" Target="../charts/chart93.xml"/><Relationship Id="rId110" Type="http://schemas.openxmlformats.org/officeDocument/2006/relationships/chart" Target="../charts/chart116.xml"/><Relationship Id="rId131" Type="http://schemas.openxmlformats.org/officeDocument/2006/relationships/chart" Target="../charts/chart137.xml"/><Relationship Id="rId152" Type="http://schemas.openxmlformats.org/officeDocument/2006/relationships/chart" Target="../charts/chart158.xml"/><Relationship Id="rId173" Type="http://schemas.openxmlformats.org/officeDocument/2006/relationships/chart" Target="../charts/chart179.xml"/><Relationship Id="rId194" Type="http://schemas.openxmlformats.org/officeDocument/2006/relationships/chart" Target="../charts/chart200.xml"/><Relationship Id="rId208" Type="http://schemas.openxmlformats.org/officeDocument/2006/relationships/chart" Target="../charts/chart214.xml"/><Relationship Id="rId229" Type="http://schemas.openxmlformats.org/officeDocument/2006/relationships/chart" Target="../charts/chart235.xml"/><Relationship Id="rId240" Type="http://schemas.openxmlformats.org/officeDocument/2006/relationships/chart" Target="../charts/chart246.xml"/><Relationship Id="rId261" Type="http://schemas.openxmlformats.org/officeDocument/2006/relationships/chart" Target="../charts/chart267.xml"/><Relationship Id="rId14" Type="http://schemas.openxmlformats.org/officeDocument/2006/relationships/chart" Target="../charts/chart20.xml"/><Relationship Id="rId35" Type="http://schemas.openxmlformats.org/officeDocument/2006/relationships/chart" Target="../charts/chart41.xml"/><Relationship Id="rId56" Type="http://schemas.openxmlformats.org/officeDocument/2006/relationships/chart" Target="../charts/chart62.xml"/><Relationship Id="rId77" Type="http://schemas.openxmlformats.org/officeDocument/2006/relationships/chart" Target="../charts/chart83.xml"/><Relationship Id="rId100" Type="http://schemas.openxmlformats.org/officeDocument/2006/relationships/chart" Target="../charts/chart106.xml"/><Relationship Id="rId282" Type="http://schemas.openxmlformats.org/officeDocument/2006/relationships/chart" Target="../charts/chart288.xml"/><Relationship Id="rId317" Type="http://schemas.openxmlformats.org/officeDocument/2006/relationships/chart" Target="../charts/chart323.xml"/><Relationship Id="rId8" Type="http://schemas.openxmlformats.org/officeDocument/2006/relationships/chart" Target="../charts/chart14.xml"/><Relationship Id="rId98" Type="http://schemas.openxmlformats.org/officeDocument/2006/relationships/chart" Target="../charts/chart104.xml"/><Relationship Id="rId121" Type="http://schemas.openxmlformats.org/officeDocument/2006/relationships/chart" Target="../charts/chart127.xml"/><Relationship Id="rId142" Type="http://schemas.openxmlformats.org/officeDocument/2006/relationships/chart" Target="../charts/chart148.xml"/><Relationship Id="rId163" Type="http://schemas.openxmlformats.org/officeDocument/2006/relationships/chart" Target="../charts/chart169.xml"/><Relationship Id="rId184" Type="http://schemas.openxmlformats.org/officeDocument/2006/relationships/chart" Target="../charts/chart190.xml"/><Relationship Id="rId219" Type="http://schemas.openxmlformats.org/officeDocument/2006/relationships/chart" Target="../charts/chart225.xml"/><Relationship Id="rId230" Type="http://schemas.openxmlformats.org/officeDocument/2006/relationships/chart" Target="../charts/chart236.xml"/><Relationship Id="rId251" Type="http://schemas.openxmlformats.org/officeDocument/2006/relationships/chart" Target="../charts/chart257.xml"/><Relationship Id="rId25" Type="http://schemas.openxmlformats.org/officeDocument/2006/relationships/chart" Target="../charts/chart31.xml"/><Relationship Id="rId46" Type="http://schemas.openxmlformats.org/officeDocument/2006/relationships/chart" Target="../charts/chart52.xml"/><Relationship Id="rId67" Type="http://schemas.openxmlformats.org/officeDocument/2006/relationships/chart" Target="../charts/chart73.xml"/><Relationship Id="rId272" Type="http://schemas.openxmlformats.org/officeDocument/2006/relationships/chart" Target="../charts/chart278.xml"/><Relationship Id="rId293" Type="http://schemas.openxmlformats.org/officeDocument/2006/relationships/chart" Target="../charts/chart299.xml"/><Relationship Id="rId307" Type="http://schemas.openxmlformats.org/officeDocument/2006/relationships/chart" Target="../charts/chart313.xml"/><Relationship Id="rId88" Type="http://schemas.openxmlformats.org/officeDocument/2006/relationships/chart" Target="../charts/chart94.xml"/><Relationship Id="rId111" Type="http://schemas.openxmlformats.org/officeDocument/2006/relationships/chart" Target="../charts/chart117.xml"/><Relationship Id="rId132" Type="http://schemas.openxmlformats.org/officeDocument/2006/relationships/chart" Target="../charts/chart138.xml"/><Relationship Id="rId153" Type="http://schemas.openxmlformats.org/officeDocument/2006/relationships/chart" Target="../charts/chart159.xml"/><Relationship Id="rId174" Type="http://schemas.openxmlformats.org/officeDocument/2006/relationships/chart" Target="../charts/chart180.xml"/><Relationship Id="rId195" Type="http://schemas.openxmlformats.org/officeDocument/2006/relationships/chart" Target="../charts/chart201.xml"/><Relationship Id="rId209" Type="http://schemas.openxmlformats.org/officeDocument/2006/relationships/chart" Target="../charts/chart215.xml"/><Relationship Id="rId220" Type="http://schemas.openxmlformats.org/officeDocument/2006/relationships/chart" Target="../charts/chart226.xml"/><Relationship Id="rId241" Type="http://schemas.openxmlformats.org/officeDocument/2006/relationships/chart" Target="../charts/chart247.xml"/><Relationship Id="rId15" Type="http://schemas.openxmlformats.org/officeDocument/2006/relationships/chart" Target="../charts/chart21.xml"/><Relationship Id="rId36" Type="http://schemas.openxmlformats.org/officeDocument/2006/relationships/chart" Target="../charts/chart42.xml"/><Relationship Id="rId57" Type="http://schemas.openxmlformats.org/officeDocument/2006/relationships/chart" Target="../charts/chart63.xml"/><Relationship Id="rId262" Type="http://schemas.openxmlformats.org/officeDocument/2006/relationships/chart" Target="../charts/chart268.xml"/><Relationship Id="rId283" Type="http://schemas.openxmlformats.org/officeDocument/2006/relationships/chart" Target="../charts/chart289.xml"/><Relationship Id="rId318" Type="http://schemas.openxmlformats.org/officeDocument/2006/relationships/chart" Target="../charts/chart324.xml"/><Relationship Id="rId78" Type="http://schemas.openxmlformats.org/officeDocument/2006/relationships/chart" Target="../charts/chart84.xml"/><Relationship Id="rId99" Type="http://schemas.openxmlformats.org/officeDocument/2006/relationships/chart" Target="../charts/chart105.xml"/><Relationship Id="rId101" Type="http://schemas.openxmlformats.org/officeDocument/2006/relationships/chart" Target="../charts/chart107.xml"/><Relationship Id="rId122" Type="http://schemas.openxmlformats.org/officeDocument/2006/relationships/chart" Target="../charts/chart128.xml"/><Relationship Id="rId143" Type="http://schemas.openxmlformats.org/officeDocument/2006/relationships/chart" Target="../charts/chart149.xml"/><Relationship Id="rId164" Type="http://schemas.openxmlformats.org/officeDocument/2006/relationships/chart" Target="../charts/chart170.xml"/><Relationship Id="rId185" Type="http://schemas.openxmlformats.org/officeDocument/2006/relationships/chart" Target="../charts/chart191.xml"/><Relationship Id="rId9" Type="http://schemas.openxmlformats.org/officeDocument/2006/relationships/chart" Target="../charts/chart15.xml"/><Relationship Id="rId210" Type="http://schemas.openxmlformats.org/officeDocument/2006/relationships/chart" Target="../charts/chart216.xml"/><Relationship Id="rId26" Type="http://schemas.openxmlformats.org/officeDocument/2006/relationships/chart" Target="../charts/chart32.xml"/><Relationship Id="rId231" Type="http://schemas.openxmlformats.org/officeDocument/2006/relationships/chart" Target="../charts/chart237.xml"/><Relationship Id="rId252" Type="http://schemas.openxmlformats.org/officeDocument/2006/relationships/chart" Target="../charts/chart258.xml"/><Relationship Id="rId273" Type="http://schemas.openxmlformats.org/officeDocument/2006/relationships/chart" Target="../charts/chart279.xml"/><Relationship Id="rId294" Type="http://schemas.openxmlformats.org/officeDocument/2006/relationships/chart" Target="../charts/chart300.xml"/><Relationship Id="rId308" Type="http://schemas.openxmlformats.org/officeDocument/2006/relationships/chart" Target="../charts/chart314.xml"/><Relationship Id="rId47" Type="http://schemas.openxmlformats.org/officeDocument/2006/relationships/chart" Target="../charts/chart53.xml"/><Relationship Id="rId68" Type="http://schemas.openxmlformats.org/officeDocument/2006/relationships/chart" Target="../charts/chart74.xml"/><Relationship Id="rId89" Type="http://schemas.openxmlformats.org/officeDocument/2006/relationships/chart" Target="../charts/chart95.xml"/><Relationship Id="rId112" Type="http://schemas.openxmlformats.org/officeDocument/2006/relationships/chart" Target="../charts/chart118.xml"/><Relationship Id="rId133" Type="http://schemas.openxmlformats.org/officeDocument/2006/relationships/chart" Target="../charts/chart139.xml"/><Relationship Id="rId154" Type="http://schemas.openxmlformats.org/officeDocument/2006/relationships/chart" Target="../charts/chart160.xml"/><Relationship Id="rId175" Type="http://schemas.openxmlformats.org/officeDocument/2006/relationships/chart" Target="../charts/chart181.xml"/><Relationship Id="rId196" Type="http://schemas.openxmlformats.org/officeDocument/2006/relationships/chart" Target="../charts/chart202.xml"/><Relationship Id="rId200" Type="http://schemas.openxmlformats.org/officeDocument/2006/relationships/chart" Target="../charts/chart206.xml"/><Relationship Id="rId16" Type="http://schemas.openxmlformats.org/officeDocument/2006/relationships/chart" Target="../charts/chart22.xml"/><Relationship Id="rId221" Type="http://schemas.openxmlformats.org/officeDocument/2006/relationships/chart" Target="../charts/chart227.xml"/><Relationship Id="rId242" Type="http://schemas.openxmlformats.org/officeDocument/2006/relationships/chart" Target="../charts/chart248.xml"/><Relationship Id="rId263" Type="http://schemas.openxmlformats.org/officeDocument/2006/relationships/chart" Target="../charts/chart269.xml"/><Relationship Id="rId284" Type="http://schemas.openxmlformats.org/officeDocument/2006/relationships/chart" Target="../charts/chart290.xml"/><Relationship Id="rId319" Type="http://schemas.openxmlformats.org/officeDocument/2006/relationships/chart" Target="../charts/chart325.xml"/><Relationship Id="rId37" Type="http://schemas.openxmlformats.org/officeDocument/2006/relationships/chart" Target="../charts/chart43.xml"/><Relationship Id="rId58" Type="http://schemas.openxmlformats.org/officeDocument/2006/relationships/chart" Target="../charts/chart64.xml"/><Relationship Id="rId79" Type="http://schemas.openxmlformats.org/officeDocument/2006/relationships/chart" Target="../charts/chart85.xml"/><Relationship Id="rId102" Type="http://schemas.openxmlformats.org/officeDocument/2006/relationships/chart" Target="../charts/chart108.xml"/><Relationship Id="rId123" Type="http://schemas.openxmlformats.org/officeDocument/2006/relationships/chart" Target="../charts/chart129.xml"/><Relationship Id="rId144" Type="http://schemas.openxmlformats.org/officeDocument/2006/relationships/chart" Target="../charts/chart150.xml"/><Relationship Id="rId90" Type="http://schemas.openxmlformats.org/officeDocument/2006/relationships/chart" Target="../charts/chart96.xml"/><Relationship Id="rId165" Type="http://schemas.openxmlformats.org/officeDocument/2006/relationships/chart" Target="../charts/chart171.xml"/><Relationship Id="rId186" Type="http://schemas.openxmlformats.org/officeDocument/2006/relationships/chart" Target="../charts/chart192.xml"/><Relationship Id="rId211" Type="http://schemas.openxmlformats.org/officeDocument/2006/relationships/chart" Target="../charts/chart217.xml"/><Relationship Id="rId232" Type="http://schemas.openxmlformats.org/officeDocument/2006/relationships/chart" Target="../charts/chart238.xml"/><Relationship Id="rId253" Type="http://schemas.openxmlformats.org/officeDocument/2006/relationships/chart" Target="../charts/chart259.xml"/><Relationship Id="rId274" Type="http://schemas.openxmlformats.org/officeDocument/2006/relationships/chart" Target="../charts/chart280.xml"/><Relationship Id="rId295" Type="http://schemas.openxmlformats.org/officeDocument/2006/relationships/chart" Target="../charts/chart301.xml"/><Relationship Id="rId309" Type="http://schemas.openxmlformats.org/officeDocument/2006/relationships/chart" Target="../charts/chart315.xml"/><Relationship Id="rId27" Type="http://schemas.openxmlformats.org/officeDocument/2006/relationships/chart" Target="../charts/chart33.xml"/><Relationship Id="rId48" Type="http://schemas.openxmlformats.org/officeDocument/2006/relationships/chart" Target="../charts/chart54.xml"/><Relationship Id="rId69" Type="http://schemas.openxmlformats.org/officeDocument/2006/relationships/chart" Target="../charts/chart75.xml"/><Relationship Id="rId113" Type="http://schemas.openxmlformats.org/officeDocument/2006/relationships/chart" Target="../charts/chart119.xml"/><Relationship Id="rId134" Type="http://schemas.openxmlformats.org/officeDocument/2006/relationships/chart" Target="../charts/chart140.xml"/><Relationship Id="rId320" Type="http://schemas.openxmlformats.org/officeDocument/2006/relationships/chart" Target="../charts/chart326.xml"/><Relationship Id="rId80" Type="http://schemas.openxmlformats.org/officeDocument/2006/relationships/chart" Target="../charts/chart86.xml"/><Relationship Id="rId155" Type="http://schemas.openxmlformats.org/officeDocument/2006/relationships/chart" Target="../charts/chart161.xml"/><Relationship Id="rId176" Type="http://schemas.openxmlformats.org/officeDocument/2006/relationships/chart" Target="../charts/chart182.xml"/><Relationship Id="rId197" Type="http://schemas.openxmlformats.org/officeDocument/2006/relationships/chart" Target="../charts/chart203.xml"/><Relationship Id="rId201" Type="http://schemas.openxmlformats.org/officeDocument/2006/relationships/chart" Target="../charts/chart207.xml"/><Relationship Id="rId222" Type="http://schemas.openxmlformats.org/officeDocument/2006/relationships/chart" Target="../charts/chart228.xml"/><Relationship Id="rId243" Type="http://schemas.openxmlformats.org/officeDocument/2006/relationships/chart" Target="../charts/chart249.xml"/><Relationship Id="rId264" Type="http://schemas.openxmlformats.org/officeDocument/2006/relationships/chart" Target="../charts/chart270.xml"/><Relationship Id="rId285" Type="http://schemas.openxmlformats.org/officeDocument/2006/relationships/chart" Target="../charts/chart291.xml"/><Relationship Id="rId17" Type="http://schemas.openxmlformats.org/officeDocument/2006/relationships/chart" Target="../charts/chart23.xml"/><Relationship Id="rId38" Type="http://schemas.openxmlformats.org/officeDocument/2006/relationships/chart" Target="../charts/chart44.xml"/><Relationship Id="rId59" Type="http://schemas.openxmlformats.org/officeDocument/2006/relationships/chart" Target="../charts/chart65.xml"/><Relationship Id="rId103" Type="http://schemas.openxmlformats.org/officeDocument/2006/relationships/chart" Target="../charts/chart109.xml"/><Relationship Id="rId124" Type="http://schemas.openxmlformats.org/officeDocument/2006/relationships/chart" Target="../charts/chart130.xml"/><Relationship Id="rId310" Type="http://schemas.openxmlformats.org/officeDocument/2006/relationships/chart" Target="../charts/chart316.xml"/><Relationship Id="rId70" Type="http://schemas.openxmlformats.org/officeDocument/2006/relationships/chart" Target="../charts/chart76.xml"/><Relationship Id="rId91" Type="http://schemas.openxmlformats.org/officeDocument/2006/relationships/chart" Target="../charts/chart97.xml"/><Relationship Id="rId145" Type="http://schemas.openxmlformats.org/officeDocument/2006/relationships/chart" Target="../charts/chart151.xml"/><Relationship Id="rId166" Type="http://schemas.openxmlformats.org/officeDocument/2006/relationships/chart" Target="../charts/chart172.xml"/><Relationship Id="rId187" Type="http://schemas.openxmlformats.org/officeDocument/2006/relationships/chart" Target="../charts/chart193.xml"/><Relationship Id="rId1" Type="http://schemas.openxmlformats.org/officeDocument/2006/relationships/chart" Target="../charts/chart7.xml"/><Relationship Id="rId212" Type="http://schemas.openxmlformats.org/officeDocument/2006/relationships/chart" Target="../charts/chart218.xml"/><Relationship Id="rId233" Type="http://schemas.openxmlformats.org/officeDocument/2006/relationships/chart" Target="../charts/chart239.xml"/><Relationship Id="rId254" Type="http://schemas.openxmlformats.org/officeDocument/2006/relationships/chart" Target="../charts/chart260.xml"/><Relationship Id="rId28" Type="http://schemas.openxmlformats.org/officeDocument/2006/relationships/chart" Target="../charts/chart34.xml"/><Relationship Id="rId49" Type="http://schemas.openxmlformats.org/officeDocument/2006/relationships/chart" Target="../charts/chart55.xml"/><Relationship Id="rId114" Type="http://schemas.openxmlformats.org/officeDocument/2006/relationships/chart" Target="../charts/chart120.xml"/><Relationship Id="rId275" Type="http://schemas.openxmlformats.org/officeDocument/2006/relationships/chart" Target="../charts/chart281.xml"/><Relationship Id="rId296" Type="http://schemas.openxmlformats.org/officeDocument/2006/relationships/chart" Target="../charts/chart302.xml"/><Relationship Id="rId300" Type="http://schemas.openxmlformats.org/officeDocument/2006/relationships/chart" Target="../charts/chart306.xml"/><Relationship Id="rId60" Type="http://schemas.openxmlformats.org/officeDocument/2006/relationships/chart" Target="../charts/chart66.xml"/><Relationship Id="rId81" Type="http://schemas.openxmlformats.org/officeDocument/2006/relationships/chart" Target="../charts/chart87.xml"/><Relationship Id="rId135" Type="http://schemas.openxmlformats.org/officeDocument/2006/relationships/chart" Target="../charts/chart141.xml"/><Relationship Id="rId156" Type="http://schemas.openxmlformats.org/officeDocument/2006/relationships/chart" Target="../charts/chart162.xml"/><Relationship Id="rId177" Type="http://schemas.openxmlformats.org/officeDocument/2006/relationships/chart" Target="../charts/chart183.xml"/><Relationship Id="rId198" Type="http://schemas.openxmlformats.org/officeDocument/2006/relationships/chart" Target="../charts/chart204.xml"/><Relationship Id="rId202" Type="http://schemas.openxmlformats.org/officeDocument/2006/relationships/chart" Target="../charts/chart208.xml"/><Relationship Id="rId223" Type="http://schemas.openxmlformats.org/officeDocument/2006/relationships/chart" Target="../charts/chart229.xml"/><Relationship Id="rId244" Type="http://schemas.openxmlformats.org/officeDocument/2006/relationships/chart" Target="../charts/chart250.xml"/><Relationship Id="rId18" Type="http://schemas.openxmlformats.org/officeDocument/2006/relationships/chart" Target="../charts/chart24.xml"/><Relationship Id="rId39" Type="http://schemas.openxmlformats.org/officeDocument/2006/relationships/chart" Target="../charts/chart45.xml"/><Relationship Id="rId265" Type="http://schemas.openxmlformats.org/officeDocument/2006/relationships/chart" Target="../charts/chart271.xml"/><Relationship Id="rId286" Type="http://schemas.openxmlformats.org/officeDocument/2006/relationships/chart" Target="../charts/chart292.xml"/><Relationship Id="rId50" Type="http://schemas.openxmlformats.org/officeDocument/2006/relationships/chart" Target="../charts/chart56.xml"/><Relationship Id="rId104" Type="http://schemas.openxmlformats.org/officeDocument/2006/relationships/chart" Target="../charts/chart110.xml"/><Relationship Id="rId125" Type="http://schemas.openxmlformats.org/officeDocument/2006/relationships/chart" Target="../charts/chart131.xml"/><Relationship Id="rId146" Type="http://schemas.openxmlformats.org/officeDocument/2006/relationships/chart" Target="../charts/chart152.xml"/><Relationship Id="rId167" Type="http://schemas.openxmlformats.org/officeDocument/2006/relationships/chart" Target="../charts/chart173.xml"/><Relationship Id="rId188" Type="http://schemas.openxmlformats.org/officeDocument/2006/relationships/chart" Target="../charts/chart194.xml"/><Relationship Id="rId311" Type="http://schemas.openxmlformats.org/officeDocument/2006/relationships/chart" Target="../charts/chart317.xml"/><Relationship Id="rId71" Type="http://schemas.openxmlformats.org/officeDocument/2006/relationships/chart" Target="../charts/chart77.xml"/><Relationship Id="rId92" Type="http://schemas.openxmlformats.org/officeDocument/2006/relationships/chart" Target="../charts/chart98.xml"/><Relationship Id="rId213" Type="http://schemas.openxmlformats.org/officeDocument/2006/relationships/chart" Target="../charts/chart219.xml"/><Relationship Id="rId234" Type="http://schemas.openxmlformats.org/officeDocument/2006/relationships/chart" Target="../charts/chart240.xml"/><Relationship Id="rId2" Type="http://schemas.openxmlformats.org/officeDocument/2006/relationships/chart" Target="../charts/chart8.xml"/><Relationship Id="rId29" Type="http://schemas.openxmlformats.org/officeDocument/2006/relationships/chart" Target="../charts/chart35.xml"/><Relationship Id="rId255" Type="http://schemas.openxmlformats.org/officeDocument/2006/relationships/chart" Target="../charts/chart261.xml"/><Relationship Id="rId276" Type="http://schemas.openxmlformats.org/officeDocument/2006/relationships/chart" Target="../charts/chart282.xml"/><Relationship Id="rId297" Type="http://schemas.openxmlformats.org/officeDocument/2006/relationships/chart" Target="../charts/chart303.xml"/><Relationship Id="rId40" Type="http://schemas.openxmlformats.org/officeDocument/2006/relationships/chart" Target="../charts/chart46.xml"/><Relationship Id="rId115" Type="http://schemas.openxmlformats.org/officeDocument/2006/relationships/chart" Target="../charts/chart121.xml"/><Relationship Id="rId136" Type="http://schemas.openxmlformats.org/officeDocument/2006/relationships/chart" Target="../charts/chart142.xml"/><Relationship Id="rId157" Type="http://schemas.openxmlformats.org/officeDocument/2006/relationships/chart" Target="../charts/chart163.xml"/><Relationship Id="rId178" Type="http://schemas.openxmlformats.org/officeDocument/2006/relationships/chart" Target="../charts/chart184.xml"/><Relationship Id="rId301" Type="http://schemas.openxmlformats.org/officeDocument/2006/relationships/chart" Target="../charts/chart307.xml"/><Relationship Id="rId61" Type="http://schemas.openxmlformats.org/officeDocument/2006/relationships/chart" Target="../charts/chart67.xml"/><Relationship Id="rId82" Type="http://schemas.openxmlformats.org/officeDocument/2006/relationships/chart" Target="../charts/chart88.xml"/><Relationship Id="rId199" Type="http://schemas.openxmlformats.org/officeDocument/2006/relationships/chart" Target="../charts/chart205.xml"/><Relationship Id="rId203" Type="http://schemas.openxmlformats.org/officeDocument/2006/relationships/chart" Target="../charts/chart209.xml"/><Relationship Id="rId19" Type="http://schemas.openxmlformats.org/officeDocument/2006/relationships/chart" Target="../charts/chart25.xml"/><Relationship Id="rId224" Type="http://schemas.openxmlformats.org/officeDocument/2006/relationships/chart" Target="../charts/chart230.xml"/><Relationship Id="rId245" Type="http://schemas.openxmlformats.org/officeDocument/2006/relationships/chart" Target="../charts/chart251.xml"/><Relationship Id="rId266" Type="http://schemas.openxmlformats.org/officeDocument/2006/relationships/chart" Target="../charts/chart272.xml"/><Relationship Id="rId287" Type="http://schemas.openxmlformats.org/officeDocument/2006/relationships/chart" Target="../charts/chart293.xml"/><Relationship Id="rId30" Type="http://schemas.openxmlformats.org/officeDocument/2006/relationships/chart" Target="../charts/chart36.xml"/><Relationship Id="rId105" Type="http://schemas.openxmlformats.org/officeDocument/2006/relationships/chart" Target="../charts/chart111.xml"/><Relationship Id="rId126" Type="http://schemas.openxmlformats.org/officeDocument/2006/relationships/chart" Target="../charts/chart132.xml"/><Relationship Id="rId147" Type="http://schemas.openxmlformats.org/officeDocument/2006/relationships/chart" Target="../charts/chart153.xml"/><Relationship Id="rId168" Type="http://schemas.openxmlformats.org/officeDocument/2006/relationships/chart" Target="../charts/chart174.xml"/><Relationship Id="rId312" Type="http://schemas.openxmlformats.org/officeDocument/2006/relationships/chart" Target="../charts/chart318.xml"/><Relationship Id="rId51" Type="http://schemas.openxmlformats.org/officeDocument/2006/relationships/chart" Target="../charts/chart57.xml"/><Relationship Id="rId72" Type="http://schemas.openxmlformats.org/officeDocument/2006/relationships/chart" Target="../charts/chart78.xml"/><Relationship Id="rId93" Type="http://schemas.openxmlformats.org/officeDocument/2006/relationships/chart" Target="../charts/chart99.xml"/><Relationship Id="rId189" Type="http://schemas.openxmlformats.org/officeDocument/2006/relationships/chart" Target="../charts/chart195.xml"/><Relationship Id="rId3" Type="http://schemas.openxmlformats.org/officeDocument/2006/relationships/chart" Target="../charts/chart9.xml"/><Relationship Id="rId214" Type="http://schemas.openxmlformats.org/officeDocument/2006/relationships/chart" Target="../charts/chart220.xml"/><Relationship Id="rId235" Type="http://schemas.openxmlformats.org/officeDocument/2006/relationships/chart" Target="../charts/chart241.xml"/><Relationship Id="rId256" Type="http://schemas.openxmlformats.org/officeDocument/2006/relationships/chart" Target="../charts/chart262.xml"/><Relationship Id="rId277" Type="http://schemas.openxmlformats.org/officeDocument/2006/relationships/chart" Target="../charts/chart283.xml"/><Relationship Id="rId298" Type="http://schemas.openxmlformats.org/officeDocument/2006/relationships/chart" Target="../charts/chart304.xml"/><Relationship Id="rId116" Type="http://schemas.openxmlformats.org/officeDocument/2006/relationships/chart" Target="../charts/chart122.xml"/><Relationship Id="rId137" Type="http://schemas.openxmlformats.org/officeDocument/2006/relationships/chart" Target="../charts/chart143.xml"/><Relationship Id="rId158" Type="http://schemas.openxmlformats.org/officeDocument/2006/relationships/chart" Target="../charts/chart164.xml"/><Relationship Id="rId302" Type="http://schemas.openxmlformats.org/officeDocument/2006/relationships/chart" Target="../charts/chart308.xml"/><Relationship Id="rId20" Type="http://schemas.openxmlformats.org/officeDocument/2006/relationships/chart" Target="../charts/chart26.xml"/><Relationship Id="rId41" Type="http://schemas.openxmlformats.org/officeDocument/2006/relationships/chart" Target="../charts/chart47.xml"/><Relationship Id="rId62" Type="http://schemas.openxmlformats.org/officeDocument/2006/relationships/chart" Target="../charts/chart68.xml"/><Relationship Id="rId83" Type="http://schemas.openxmlformats.org/officeDocument/2006/relationships/chart" Target="../charts/chart89.xml"/><Relationship Id="rId179" Type="http://schemas.openxmlformats.org/officeDocument/2006/relationships/chart" Target="../charts/chart185.xml"/><Relationship Id="rId190" Type="http://schemas.openxmlformats.org/officeDocument/2006/relationships/chart" Target="../charts/chart196.xml"/><Relationship Id="rId204" Type="http://schemas.openxmlformats.org/officeDocument/2006/relationships/chart" Target="../charts/chart210.xml"/><Relationship Id="rId225" Type="http://schemas.openxmlformats.org/officeDocument/2006/relationships/chart" Target="../charts/chart231.xml"/><Relationship Id="rId246" Type="http://schemas.openxmlformats.org/officeDocument/2006/relationships/chart" Target="../charts/chart252.xml"/><Relationship Id="rId267" Type="http://schemas.openxmlformats.org/officeDocument/2006/relationships/chart" Target="../charts/chart273.xml"/><Relationship Id="rId288" Type="http://schemas.openxmlformats.org/officeDocument/2006/relationships/chart" Target="../charts/chart294.xml"/><Relationship Id="rId106" Type="http://schemas.openxmlformats.org/officeDocument/2006/relationships/chart" Target="../charts/chart112.xml"/><Relationship Id="rId127" Type="http://schemas.openxmlformats.org/officeDocument/2006/relationships/chart" Target="../charts/chart133.xml"/><Relationship Id="rId313" Type="http://schemas.openxmlformats.org/officeDocument/2006/relationships/chart" Target="../charts/chart319.xml"/><Relationship Id="rId10" Type="http://schemas.openxmlformats.org/officeDocument/2006/relationships/chart" Target="../charts/chart16.xml"/><Relationship Id="rId31" Type="http://schemas.openxmlformats.org/officeDocument/2006/relationships/chart" Target="../charts/chart37.xml"/><Relationship Id="rId52" Type="http://schemas.openxmlformats.org/officeDocument/2006/relationships/chart" Target="../charts/chart58.xml"/><Relationship Id="rId73" Type="http://schemas.openxmlformats.org/officeDocument/2006/relationships/chart" Target="../charts/chart79.xml"/><Relationship Id="rId94" Type="http://schemas.openxmlformats.org/officeDocument/2006/relationships/chart" Target="../charts/chart100.xml"/><Relationship Id="rId148" Type="http://schemas.openxmlformats.org/officeDocument/2006/relationships/chart" Target="../charts/chart154.xml"/><Relationship Id="rId169" Type="http://schemas.openxmlformats.org/officeDocument/2006/relationships/chart" Target="../charts/chart175.xml"/><Relationship Id="rId4" Type="http://schemas.openxmlformats.org/officeDocument/2006/relationships/chart" Target="../charts/chart10.xml"/><Relationship Id="rId180" Type="http://schemas.openxmlformats.org/officeDocument/2006/relationships/chart" Target="../charts/chart186.xml"/><Relationship Id="rId215" Type="http://schemas.openxmlformats.org/officeDocument/2006/relationships/chart" Target="../charts/chart221.xml"/><Relationship Id="rId236" Type="http://schemas.openxmlformats.org/officeDocument/2006/relationships/chart" Target="../charts/chart242.xml"/><Relationship Id="rId257" Type="http://schemas.openxmlformats.org/officeDocument/2006/relationships/chart" Target="../charts/chart263.xml"/><Relationship Id="rId278" Type="http://schemas.openxmlformats.org/officeDocument/2006/relationships/chart" Target="../charts/chart284.xml"/><Relationship Id="rId303" Type="http://schemas.openxmlformats.org/officeDocument/2006/relationships/chart" Target="../charts/chart309.xml"/><Relationship Id="rId42" Type="http://schemas.openxmlformats.org/officeDocument/2006/relationships/chart" Target="../charts/chart48.xml"/><Relationship Id="rId84" Type="http://schemas.openxmlformats.org/officeDocument/2006/relationships/chart" Target="../charts/chart90.xml"/><Relationship Id="rId138" Type="http://schemas.openxmlformats.org/officeDocument/2006/relationships/chart" Target="../charts/chart144.xml"/><Relationship Id="rId191" Type="http://schemas.openxmlformats.org/officeDocument/2006/relationships/chart" Target="../charts/chart197.xml"/><Relationship Id="rId205" Type="http://schemas.openxmlformats.org/officeDocument/2006/relationships/chart" Target="../charts/chart211.xml"/><Relationship Id="rId247" Type="http://schemas.openxmlformats.org/officeDocument/2006/relationships/chart" Target="../charts/chart253.xml"/><Relationship Id="rId107" Type="http://schemas.openxmlformats.org/officeDocument/2006/relationships/chart" Target="../charts/chart113.xml"/><Relationship Id="rId289" Type="http://schemas.openxmlformats.org/officeDocument/2006/relationships/chart" Target="../charts/chart295.xml"/><Relationship Id="rId11" Type="http://schemas.openxmlformats.org/officeDocument/2006/relationships/chart" Target="../charts/chart17.xml"/><Relationship Id="rId53" Type="http://schemas.openxmlformats.org/officeDocument/2006/relationships/chart" Target="../charts/chart59.xml"/><Relationship Id="rId149" Type="http://schemas.openxmlformats.org/officeDocument/2006/relationships/chart" Target="../charts/chart155.xml"/><Relationship Id="rId314" Type="http://schemas.openxmlformats.org/officeDocument/2006/relationships/chart" Target="../charts/chart320.xml"/><Relationship Id="rId95" Type="http://schemas.openxmlformats.org/officeDocument/2006/relationships/chart" Target="../charts/chart101.xml"/><Relationship Id="rId160" Type="http://schemas.openxmlformats.org/officeDocument/2006/relationships/chart" Target="../charts/chart166.xml"/><Relationship Id="rId216" Type="http://schemas.openxmlformats.org/officeDocument/2006/relationships/chart" Target="../charts/chart222.xml"/><Relationship Id="rId258" Type="http://schemas.openxmlformats.org/officeDocument/2006/relationships/chart" Target="../charts/chart264.xml"/><Relationship Id="rId22" Type="http://schemas.openxmlformats.org/officeDocument/2006/relationships/chart" Target="../charts/chart28.xml"/><Relationship Id="rId64" Type="http://schemas.openxmlformats.org/officeDocument/2006/relationships/chart" Target="../charts/chart70.xml"/><Relationship Id="rId118" Type="http://schemas.openxmlformats.org/officeDocument/2006/relationships/chart" Target="../charts/chart124.xml"/><Relationship Id="rId171" Type="http://schemas.openxmlformats.org/officeDocument/2006/relationships/chart" Target="../charts/chart177.xml"/><Relationship Id="rId227" Type="http://schemas.openxmlformats.org/officeDocument/2006/relationships/chart" Target="../charts/chart233.xml"/><Relationship Id="rId269" Type="http://schemas.openxmlformats.org/officeDocument/2006/relationships/chart" Target="../charts/chart275.xml"/><Relationship Id="rId33" Type="http://schemas.openxmlformats.org/officeDocument/2006/relationships/chart" Target="../charts/chart39.xml"/><Relationship Id="rId129" Type="http://schemas.openxmlformats.org/officeDocument/2006/relationships/chart" Target="../charts/chart135.xml"/><Relationship Id="rId280" Type="http://schemas.openxmlformats.org/officeDocument/2006/relationships/chart" Target="../charts/chart286.xml"/><Relationship Id="rId75" Type="http://schemas.openxmlformats.org/officeDocument/2006/relationships/chart" Target="../charts/chart81.xml"/><Relationship Id="rId140" Type="http://schemas.openxmlformats.org/officeDocument/2006/relationships/chart" Target="../charts/chart146.xml"/><Relationship Id="rId182" Type="http://schemas.openxmlformats.org/officeDocument/2006/relationships/chart" Target="../charts/chart188.xml"/><Relationship Id="rId6" Type="http://schemas.openxmlformats.org/officeDocument/2006/relationships/chart" Target="../charts/chart12.xml"/><Relationship Id="rId238" Type="http://schemas.openxmlformats.org/officeDocument/2006/relationships/chart" Target="../charts/chart244.xml"/><Relationship Id="rId291" Type="http://schemas.openxmlformats.org/officeDocument/2006/relationships/chart" Target="../charts/chart297.xml"/><Relationship Id="rId305" Type="http://schemas.openxmlformats.org/officeDocument/2006/relationships/chart" Target="../charts/chart311.xml"/><Relationship Id="rId44" Type="http://schemas.openxmlformats.org/officeDocument/2006/relationships/chart" Target="../charts/chart50.xml"/><Relationship Id="rId86" Type="http://schemas.openxmlformats.org/officeDocument/2006/relationships/chart" Target="../charts/chart92.xml"/><Relationship Id="rId151" Type="http://schemas.openxmlformats.org/officeDocument/2006/relationships/chart" Target="../charts/chart157.xml"/><Relationship Id="rId193" Type="http://schemas.openxmlformats.org/officeDocument/2006/relationships/chart" Target="../charts/chart199.xml"/><Relationship Id="rId207" Type="http://schemas.openxmlformats.org/officeDocument/2006/relationships/chart" Target="../charts/chart213.xml"/><Relationship Id="rId249" Type="http://schemas.openxmlformats.org/officeDocument/2006/relationships/chart" Target="../charts/chart25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chart" Target="../charts/chart3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691886</xdr:colOff>
      <xdr:row>102</xdr:row>
      <xdr:rowOff>216123</xdr:rowOff>
    </xdr:from>
    <xdr:to>
      <xdr:col>9</xdr:col>
      <xdr:colOff>525198</xdr:colOff>
      <xdr:row>118</xdr:row>
      <xdr:rowOff>148168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33</xdr:row>
      <xdr:rowOff>105834</xdr:rowOff>
    </xdr:from>
    <xdr:to>
      <xdr:col>4</xdr:col>
      <xdr:colOff>590550</xdr:colOff>
      <xdr:row>48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383419</xdr:colOff>
      <xdr:row>33</xdr:row>
      <xdr:rowOff>5868</xdr:rowOff>
    </xdr:from>
    <xdr:to>
      <xdr:col>9</xdr:col>
      <xdr:colOff>633932</xdr:colOff>
      <xdr:row>49</xdr:row>
      <xdr:rowOff>64919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20108</xdr:colOff>
      <xdr:row>49</xdr:row>
      <xdr:rowOff>84667</xdr:rowOff>
    </xdr:from>
    <xdr:to>
      <xdr:col>4</xdr:col>
      <xdr:colOff>610657</xdr:colOff>
      <xdr:row>64</xdr:row>
      <xdr:rowOff>84667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530803</xdr:colOff>
      <xdr:row>46</xdr:row>
      <xdr:rowOff>181518</xdr:rowOff>
    </xdr:from>
    <xdr:to>
      <xdr:col>9</xdr:col>
      <xdr:colOff>794017</xdr:colOff>
      <xdr:row>62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638174</xdr:colOff>
      <xdr:row>119</xdr:row>
      <xdr:rowOff>42334</xdr:rowOff>
    </xdr:from>
    <xdr:to>
      <xdr:col>9</xdr:col>
      <xdr:colOff>702468</xdr:colOff>
      <xdr:row>133</xdr:row>
      <xdr:rowOff>31751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7" name="Chart 20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" name="Chart 20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9" name="Chart 21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" name="Chart 2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1" name="Chart 2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" name="Chart 2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3" name="Chart 21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" name="Chart 2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5" name="Chart 21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" name="Chart 21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7" name="Chart 21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" name="Chart 21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9" name="Chart 22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" name="Chart 22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1" name="Chart 2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" name="Chart 2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3" name="Chart 22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" name="Chart 2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5" name="Chart 2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" name="Chart 22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7" name="Chart 22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" name="Chart 22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9" name="Chart 23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" name="Chart 23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1" name="Chart 23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" name="Chart 23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3" name="Chart 23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4" name="Chart 23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5" name="Chart 236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6" name="Chart 23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7" name="Chart 238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8" name="Chart 23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9" name="Chart 24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0" name="Chart 24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41" name="Chart 24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2" name="Chart 24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43" name="Chart 24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4" name="Chart 24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45" name="Chart 246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6" name="Chart 247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47" name="Chart 248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8" name="Chart 24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49" name="Chart 250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0" name="Chart 25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51" name="Chart 20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2" name="Chart 20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53" name="Chart 21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4" name="Chart 21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55" name="Chart 21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6" name="Chart 21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57" name="Chart 21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8" name="Chart 2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59" name="Chart 21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0" name="Chart 21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61" name="Chart 21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2" name="Chart 219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63" name="Chart 22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4" name="Chart 22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65" name="Chart 22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6" name="Chart 22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67" name="Chart 22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8" name="Chart 22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69" name="Chart 22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0" name="Chart 22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71" name="Chart 228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2" name="Chart 229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73" name="Chart 230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4" name="Chart 23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75" name="Chart 23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6" name="Chart 23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77" name="Chart 23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8" name="Chart 23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79" name="Chart 236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0" name="Chart 237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81" name="Chart 238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2" name="Chart 239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83" name="Chart 24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4" name="Chart 24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85" name="Chart 242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6" name="Chart 24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87" name="Chart 24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8" name="Chart 24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89" name="Chart 246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0" name="Chart 247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91" name="Chart 248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2" name="Chart 249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93" name="Chart 250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4" name="Chart 25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95" name="Chart 20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6" name="Chart 20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97" name="Chart 210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8" name="Chart 21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99" name="Chart 21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0" name="Chart 21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01" name="Chart 21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2" name="Chart 2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03" name="Chart 216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4" name="Chart 217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05" name="Chart 21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6" name="Chart 21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07" name="Chart 22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8" name="Chart 22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09" name="Chart 22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0" name="Chart 22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11" name="Chart 22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2" name="Chart 22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13" name="Chart 22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4" name="Chart 227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15" name="Chart 228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6" name="Chart 229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17" name="Chart 230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8" name="Chart 23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19" name="Chart 23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0" name="Chart 23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21" name="Chart 234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2" name="Chart 23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23" name="Chart 23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4" name="Chart 23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25" name="Chart 238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6" name="Chart 239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27" name="Chart 240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8" name="Chart 24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29" name="Chart 24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0" name="Chart 24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31" name="Chart 24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2" name="Chart 24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33" name="Chart 246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4" name="Chart 24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35" name="Chart 248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6" name="Chart 24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37" name="Chart 25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8" name="Chart 251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39" name="Chart 20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0" name="Chart 20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41" name="Chart 21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2" name="Chart 21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43" name="Chart 21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4" name="Chart 21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45" name="Chart 21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6" name="Chart 2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47" name="Chart 21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8" name="Chart 21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49" name="Chart 21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0" name="Chart 21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51" name="Chart 22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2" name="Chart 22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53" name="Chart 22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4" name="Chart 22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55" name="Chart 22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6" name="Chart 22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57" name="Chart 22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8" name="Chart 22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59" name="Chart 22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0" name="Chart 22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61" name="Chart 23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2" name="Chart 23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63" name="Chart 23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4" name="Chart 23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65" name="Chart 23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6" name="Chart 23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67" name="Chart 23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8" name="Chart 23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69" name="Chart 23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0" name="Chart 23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71" name="Chart 24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2" name="Chart 24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73" name="Chart 24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4" name="Chart 24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75" name="Chart 24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6" name="Chart 24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77" name="Chart 24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8" name="Chart 24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79" name="Chart 24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0" name="Chart 24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81" name="Chart 25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2" name="Chart 25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83" name="Chart 9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4" name="Chart 10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85" name="Chart 11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6" name="Chart 1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87" name="Chart 18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8" name="Chart 19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89" name="Chart 20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0" name="Chart 21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91" name="Chart 2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2" name="Chart 23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93" name="Chart 2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4" name="Chart 2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95" name="Chart 26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6" name="Chart 27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197" name="Chart 28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8" name="Chart 2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199" name="Chart 9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0" name="Chart 10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01" name="Chart 11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2" name="Chart 12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03" name="Chart 18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4" name="Chart 1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05" name="Chart 20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6" name="Chart 2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07" name="Chart 22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8" name="Chart 2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09" name="Chart 24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0" name="Chart 2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11" name="Chart 26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2" name="Chart 27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13" name="Chart 28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4" name="Chart 29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15" name="Chart 9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6" name="Chart 1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17" name="Chart 1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8" name="Chart 12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19" name="Chart 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0" name="Chart 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21" name="Chart 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2" name="Chart 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23" name="Chart 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4" name="Chart 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25" name="Chart 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6" name="Chart 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27" name="Chart 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8" name="Chart 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29" name="Chart 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0" name="Chart 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31" name="Chart 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2" name="Chart 10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33" name="Chart 1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4" name="Chart 12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35" name="Chart 18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6" name="Chart 19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37" name="Chart 2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8" name="Chart 2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39" name="Chart 22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0" name="Chart 2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41" name="Chart 24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2" name="Chart 2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43" name="Chart 26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4" name="Chart 2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45" name="Chart 28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6" name="Chart 29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47" name="Chart 9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8" name="Chart 10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49" name="Chart 11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0" name="Chart 12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51" name="Chart 18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2" name="Chart 19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53" name="Chart 20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4" name="Chart 21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55" name="Chart 22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6" name="Chart 23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57" name="Chart 24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8" name="Chart 2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59" name="Chart 26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0" name="Chart 27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61" name="Chart 28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2" name="Chart 29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63" name="Chart 9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4" name="Chart 10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65" name="Chart 11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6" name="Chart 12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67" name="Chart 18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8" name="Chart 19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69" name="Chart 20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0" name="Chart 2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71" name="Chart 2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2" name="Chart 2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73" name="Chart 24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4" name="Chart 2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75" name="Chart 26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6" name="Chart 27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77" name="Chart 28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8" name="Chart 2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79" name="Chart 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0" name="Chart 10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81" name="Chart 11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2" name="Chart 12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83" name="Chart 18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4" name="Chart 1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85" name="Chart 2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6" name="Chart 2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87" name="Chart 22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8" name="Chart 23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89" name="Chart 24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0" name="Chart 2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91" name="Chart 26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2" name="Chart 27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93" name="Chart 2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4" name="Chart 29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95" name="Chart 9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6" name="Chart 10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297" name="Chart 11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8" name="Chart 12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299" name="Chart 1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0" name="Chart 1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01" name="Chart 2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2" name="Chart 2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03" name="Chart 2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4" name="Chart 2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05" name="Chart 2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6" name="Chart 2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07" name="Chart 2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8" name="Chart 2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09" name="Chart 2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0" name="Chart 2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11" name="Chart 9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2" name="Chart 10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13" name="Chart 1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4" name="Chart 12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15" name="Chart 18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6" name="Chart 19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17" name="Chart 20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8" name="Chart 2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19" name="Chart 2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0" name="Chart 2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21" name="Chart 2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2" name="Chart 2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400050</xdr:colOff>
      <xdr:row>5</xdr:row>
      <xdr:rowOff>0</xdr:rowOff>
    </xdr:to>
    <xdr:graphicFrame macro="">
      <xdr:nvGraphicFramePr>
        <xdr:cNvPr id="323" name="Chart 2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4" name="Chart 2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22</xdr:col>
      <xdr:colOff>0</xdr:colOff>
      <xdr:row>5</xdr:row>
      <xdr:rowOff>0</xdr:rowOff>
    </xdr:to>
    <xdr:graphicFrame macro="">
      <xdr:nvGraphicFramePr>
        <xdr:cNvPr id="325" name="Chart 28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6" name="Chart 2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319840</xdr:colOff>
      <xdr:row>3</xdr:row>
      <xdr:rowOff>98251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81099" cy="888826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0</xdr:row>
      <xdr:rowOff>0</xdr:rowOff>
    </xdr:from>
    <xdr:to>
      <xdr:col>10</xdr:col>
      <xdr:colOff>460709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0"/>
          <a:ext cx="13811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70183</xdr:colOff>
      <xdr:row>30</xdr:row>
      <xdr:rowOff>110287</xdr:rowOff>
    </xdr:from>
    <xdr:to>
      <xdr:col>8</xdr:col>
      <xdr:colOff>581526</xdr:colOff>
      <xdr:row>49</xdr:row>
      <xdr:rowOff>180472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70184</xdr:colOff>
      <xdr:row>50</xdr:row>
      <xdr:rowOff>190500</xdr:rowOff>
    </xdr:from>
    <xdr:to>
      <xdr:col>8</xdr:col>
      <xdr:colOff>581527</xdr:colOff>
      <xdr:row>69</xdr:row>
      <xdr:rowOff>180475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5:B8" totalsRowShown="0" headerRowDxfId="18" dataDxfId="17">
  <tableColumns count="2">
    <tableColumn id="1" xr3:uid="{00000000-0010-0000-0000-000001000000}" name="Aktuální test" dataDxfId="16"/>
    <tableColumn id="2" xr3:uid="{00000000-0010-0000-0000-000002000000}" name="Příklad dd.mm.rrrr" dataDxfId="15">
      <calculatedColumnFormula>VLOOKUP($B$5,'Vstupní data'!A10:BW12,6,FALSE)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A11:G22" totalsRowShown="0" headerRowDxfId="14" dataDxfId="12" headerRowBorderDxfId="13" tableBorderDxfId="11">
  <tableColumns count="7">
    <tableColumn id="1" xr3:uid="{00000000-0010-0000-0100-000001000000}" name="Úsek" dataDxfId="10"/>
    <tableColumn id="2" xr3:uid="{00000000-0010-0000-0100-000002000000}" name="100m (s)" dataDxfId="9"/>
    <tableColumn id="5" xr3:uid="{00000000-0010-0000-0100-000005000000}" name="Průměr 100m (s) (3x, 3x, 3x, 1x)" dataDxfId="8"/>
    <tableColumn id="6" xr3:uid="{00000000-0010-0000-0100-000006000000}" name="TF" dataDxfId="7"/>
    <tableColumn id="8" xr3:uid="{00000000-0010-0000-0100-000008000000}" name="LA" dataDxfId="6"/>
    <tableColumn id="9" xr3:uid="{00000000-0010-0000-0100-000009000000}" name="Počet záběrů" dataDxfId="5"/>
    <tableColumn id="10" xr3:uid="{00000000-0010-0000-0100-00000A000000}" name="IÚZ" dataDxfId="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148"/>
  <sheetViews>
    <sheetView showGridLines="0" tabSelected="1" zoomScale="85" zoomScaleNormal="85" zoomScaleSheetLayoutView="90" workbookViewId="0">
      <selection activeCell="J13" sqref="J13"/>
    </sheetView>
  </sheetViews>
  <sheetFormatPr defaultColWidth="0" defaultRowHeight="15" zeroHeight="1"/>
  <cols>
    <col min="1" max="1" width="16.28515625" style="178" customWidth="1"/>
    <col min="2" max="2" width="24.28515625" style="178" customWidth="1"/>
    <col min="3" max="3" width="19.5703125" style="178" customWidth="1"/>
    <col min="4" max="4" width="14.5703125" style="178" customWidth="1"/>
    <col min="5" max="5" width="15.140625" style="178" customWidth="1"/>
    <col min="6" max="9" width="13.85546875" style="178" customWidth="1"/>
    <col min="10" max="10" width="12.140625" style="178" customWidth="1"/>
    <col min="11" max="11" width="9.140625" style="98" customWidth="1"/>
    <col min="12" max="12" width="67.85546875" style="98" customWidth="1"/>
    <col min="13" max="13" width="19" style="256" bestFit="1" customWidth="1"/>
    <col min="14" max="14" width="26.85546875" style="149" customWidth="1"/>
    <col min="15" max="18" width="9.140625" style="149" customWidth="1"/>
    <col min="19" max="19" width="10.7109375" style="149" customWidth="1"/>
    <col min="20" max="21" width="9.140625" style="149" hidden="1" customWidth="1"/>
    <col min="22" max="26" width="9.140625" style="149" customWidth="1"/>
    <col min="27" max="35" width="0" style="98" hidden="1" customWidth="1"/>
    <col min="36" max="16384" width="9.140625" style="98" hidden="1"/>
  </cols>
  <sheetData>
    <row r="1" spans="1:31" s="284" customFormat="1" ht="26.25" customHeight="1">
      <c r="A1" s="316" t="s">
        <v>126</v>
      </c>
      <c r="B1" s="316"/>
      <c r="C1" s="316"/>
      <c r="D1" s="316"/>
      <c r="E1" s="316"/>
      <c r="F1" s="316"/>
      <c r="G1" s="316"/>
      <c r="H1" s="316"/>
      <c r="I1" s="316"/>
      <c r="J1" s="316"/>
      <c r="K1" s="149"/>
      <c r="L1" s="149"/>
      <c r="M1" s="278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31" s="284" customFormat="1" ht="16.5" customHeight="1">
      <c r="A2" s="316"/>
      <c r="B2" s="316"/>
      <c r="C2" s="316"/>
      <c r="D2" s="316"/>
      <c r="E2" s="316"/>
      <c r="F2" s="316"/>
      <c r="G2" s="316"/>
      <c r="H2" s="316"/>
      <c r="I2" s="316"/>
      <c r="J2" s="316"/>
      <c r="K2" s="149"/>
      <c r="L2" s="317" t="s">
        <v>178</v>
      </c>
      <c r="M2" s="282" t="s">
        <v>67</v>
      </c>
      <c r="N2" s="285" t="str">
        <f>I6</f>
        <v xml:space="preserve"> 19000100</v>
      </c>
      <c r="O2" s="149"/>
      <c r="P2" s="149"/>
      <c r="Q2" s="314" t="s">
        <v>109</v>
      </c>
      <c r="R2" s="314"/>
      <c r="S2" s="286" t="s">
        <v>110</v>
      </c>
      <c r="T2" s="287"/>
      <c r="U2" s="287"/>
      <c r="V2" s="287"/>
      <c r="W2" s="287"/>
      <c r="X2" s="287"/>
      <c r="Y2" s="287"/>
      <c r="Z2" s="287"/>
      <c r="AA2" s="288"/>
      <c r="AB2" s="288"/>
      <c r="AC2" s="288"/>
      <c r="AD2" s="288"/>
      <c r="AE2" s="288"/>
    </row>
    <row r="3" spans="1:31" s="290" customFormat="1" ht="19.5" customHeight="1">
      <c r="A3" s="316"/>
      <c r="B3" s="316"/>
      <c r="C3" s="316"/>
      <c r="D3" s="316"/>
      <c r="E3" s="316"/>
      <c r="F3" s="316"/>
      <c r="G3" s="316"/>
      <c r="H3" s="316"/>
      <c r="I3" s="316"/>
      <c r="J3" s="316"/>
      <c r="K3" s="151"/>
      <c r="L3" s="318"/>
      <c r="M3" s="283"/>
      <c r="N3" s="289">
        <f ca="1">VLOOKUP($N$2,OFFSET('Vstupní data'!A13,0,0,1000,COUNTA('Vstupní data'!13:13)),2,FALSE)</f>
        <v>0</v>
      </c>
      <c r="O3" s="151"/>
      <c r="P3" s="151"/>
      <c r="Q3" s="314" t="s">
        <v>111</v>
      </c>
      <c r="R3" s="314"/>
      <c r="S3" s="151"/>
      <c r="T3" s="151"/>
      <c r="U3" s="151"/>
      <c r="V3" s="151"/>
      <c r="W3" s="151"/>
      <c r="X3" s="151"/>
      <c r="Y3" s="151"/>
      <c r="Z3" s="151"/>
    </row>
    <row r="4" spans="1:31" s="290" customFormat="1" ht="33.7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51"/>
      <c r="L4" s="234" t="s">
        <v>179</v>
      </c>
      <c r="M4" s="283"/>
      <c r="N4" s="291">
        <f ca="1">VLOOKUP($N$2,OFFSET('Vstupní data'!A13,0,0,1000,COUNTA('Vstupní data'!13:13)),6,FALSE)</f>
        <v>0</v>
      </c>
      <c r="O4" s="151"/>
      <c r="P4" s="151"/>
      <c r="Q4" s="292"/>
      <c r="R4" s="151"/>
      <c r="S4" s="151"/>
      <c r="T4" s="151"/>
      <c r="U4" s="151"/>
      <c r="V4" s="151"/>
      <c r="W4" s="151"/>
      <c r="X4" s="151"/>
      <c r="Y4" s="151"/>
      <c r="Z4" s="151"/>
    </row>
    <row r="5" spans="1:31" s="290" customFormat="1" ht="21.75" customHeight="1">
      <c r="A5" s="99" t="s">
        <v>134</v>
      </c>
      <c r="B5" s="221" t="s">
        <v>209</v>
      </c>
      <c r="C5" s="166"/>
      <c r="D5" s="312" t="s">
        <v>133</v>
      </c>
      <c r="E5" s="312"/>
      <c r="F5" s="166"/>
      <c r="G5" s="160" t="s">
        <v>62</v>
      </c>
      <c r="H5" s="312" t="s">
        <v>137</v>
      </c>
      <c r="I5" s="312"/>
      <c r="J5" s="312"/>
      <c r="K5" s="151"/>
      <c r="L5" s="322" t="s">
        <v>184</v>
      </c>
      <c r="M5" s="283"/>
      <c r="N5" s="289">
        <f ca="1">VLOOKUP($N$2,OFFSET('Vstupní data'!A13,0,0,1000,COUNTA('Vstupní data'!13:13)),7,FALSE)</f>
        <v>0</v>
      </c>
      <c r="O5" s="151"/>
      <c r="P5" s="151"/>
      <c r="Q5" s="292"/>
      <c r="R5" s="151"/>
      <c r="S5" s="151"/>
      <c r="T5" s="151"/>
      <c r="U5" s="151"/>
      <c r="V5" s="151"/>
      <c r="W5" s="151"/>
      <c r="X5" s="151"/>
      <c r="Y5" s="151"/>
      <c r="Z5" s="151"/>
    </row>
    <row r="6" spans="1:31" s="284" customFormat="1" ht="42.95" customHeight="1">
      <c r="A6" s="101" t="s">
        <v>127</v>
      </c>
      <c r="B6" s="137" t="str">
        <f ca="1">VLOOKUP($B$5,OFFSET('Vstupní data'!A13,0,0,1000,COUNTA('Vstupní data'!13:13)),2,FALSE)</f>
        <v>Příklad</v>
      </c>
      <c r="C6" s="166"/>
      <c r="D6" s="188" t="s">
        <v>135</v>
      </c>
      <c r="E6" s="189" t="s">
        <v>142</v>
      </c>
      <c r="F6" s="166"/>
      <c r="G6" s="100" t="s">
        <v>61</v>
      </c>
      <c r="H6" s="101" t="s">
        <v>123</v>
      </c>
      <c r="I6" s="313" t="s">
        <v>210</v>
      </c>
      <c r="J6" s="313"/>
      <c r="K6" s="149"/>
      <c r="L6" s="322"/>
      <c r="M6" s="278"/>
      <c r="N6" s="149"/>
      <c r="O6" s="149"/>
      <c r="P6" s="149"/>
      <c r="Q6" s="287"/>
      <c r="R6" s="149"/>
      <c r="S6" s="149"/>
      <c r="T6" s="149"/>
      <c r="U6" s="149"/>
      <c r="V6" s="149"/>
      <c r="W6" s="149"/>
      <c r="X6" s="149"/>
      <c r="Y6" s="149"/>
      <c r="Z6" s="149"/>
    </row>
    <row r="7" spans="1:31" s="284" customFormat="1" ht="42.95" customHeight="1">
      <c r="A7" s="101" t="s">
        <v>128</v>
      </c>
      <c r="B7" s="163" t="str">
        <f ca="1">VLOOKUP($B$5,OFFSET('Vstupní data'!A13,0,0,1000,COUNTA('Vstupní data'!13:13)),6,FALSE)</f>
        <v>dd.mm.rrrr</v>
      </c>
      <c r="C7" s="166"/>
      <c r="D7" s="188" t="s">
        <v>136</v>
      </c>
      <c r="E7" s="104" t="str">
        <f ca="1">VLOOKUP($B$5,OFFSET('Vstupní data'!A13,0,0,1000,COUNTA('Vstupní data'!13:13)),10,FALSE)</f>
        <v>50 m</v>
      </c>
      <c r="F7" s="166"/>
      <c r="G7" s="100" t="s">
        <v>60</v>
      </c>
      <c r="H7" s="101" t="s">
        <v>124</v>
      </c>
      <c r="I7" s="313" t="s">
        <v>210</v>
      </c>
      <c r="J7" s="313"/>
      <c r="K7" s="149"/>
      <c r="L7" s="235" t="s">
        <v>180</v>
      </c>
      <c r="M7" s="278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149"/>
      <c r="Z7" s="149"/>
    </row>
    <row r="8" spans="1:31" s="284" customFormat="1" ht="21.75" customHeight="1">
      <c r="A8" s="101"/>
      <c r="B8" s="101"/>
      <c r="C8" s="166"/>
      <c r="D8" s="101"/>
      <c r="E8" s="102"/>
      <c r="F8" s="166"/>
      <c r="G8" s="100" t="s">
        <v>59</v>
      </c>
      <c r="H8" s="103" t="str">
        <f>IFERROR(VLOOKUP($B$5,#REF!,16,FALSE),"")</f>
        <v/>
      </c>
      <c r="I8" s="100"/>
      <c r="J8" s="100" t="s">
        <v>56</v>
      </c>
      <c r="K8" s="278"/>
      <c r="L8" s="323" t="s">
        <v>187</v>
      </c>
      <c r="M8" s="278"/>
      <c r="N8" s="293" t="s">
        <v>7</v>
      </c>
      <c r="O8" s="293" t="s">
        <v>205</v>
      </c>
      <c r="P8" s="293" t="s">
        <v>204</v>
      </c>
      <c r="Q8" s="293" t="s">
        <v>10</v>
      </c>
      <c r="R8" s="293" t="s">
        <v>11</v>
      </c>
      <c r="S8" s="293" t="s">
        <v>12</v>
      </c>
      <c r="T8" s="293" t="s">
        <v>13</v>
      </c>
      <c r="U8" s="293" t="s">
        <v>14</v>
      </c>
      <c r="V8" s="293" t="s">
        <v>15</v>
      </c>
      <c r="W8" s="293" t="s">
        <v>16</v>
      </c>
      <c r="X8" s="293" t="s">
        <v>54</v>
      </c>
      <c r="Y8" s="149"/>
      <c r="Z8" s="149"/>
    </row>
    <row r="9" spans="1:31" s="284" customFormat="1" ht="18.75" customHeight="1">
      <c r="A9" s="166"/>
      <c r="B9" s="101"/>
      <c r="C9" s="166"/>
      <c r="D9" s="101"/>
      <c r="E9" s="102"/>
      <c r="F9" s="166"/>
      <c r="G9" s="101"/>
      <c r="H9" s="102"/>
      <c r="I9" s="166"/>
      <c r="J9" s="101"/>
      <c r="K9" s="278"/>
      <c r="L9" s="324"/>
      <c r="M9" s="278"/>
      <c r="N9" s="293">
        <v>1</v>
      </c>
      <c r="O9" s="294">
        <f ca="1">VLOOKUP($N$2,OFFSET('Vstupní data'!A13,0,0,1000,COUNTA('Vstupní data'!13:13)),11,0)</f>
        <v>0</v>
      </c>
      <c r="P9" s="295">
        <f ca="1">P11</f>
        <v>0</v>
      </c>
      <c r="Q9" s="296">
        <f ca="1">(O9*86400)-P9</f>
        <v>0</v>
      </c>
      <c r="R9" s="296">
        <f ca="1">AVERAGE(P9:Q9)</f>
        <v>0</v>
      </c>
      <c r="S9" s="295">
        <f ca="1">S11</f>
        <v>0</v>
      </c>
      <c r="T9" s="296">
        <f ca="1">VLOOKUP($N$2,OFFSET('Vstupní data'!A13,0,0,COUNTA('Vstupní data'!B:B)-8,COUNTA('Vstupní data'!13:13)),32,FALSE)</f>
        <v>0</v>
      </c>
      <c r="U9" s="296">
        <f ca="1">VLOOKUP($N$2,OFFSET('Vstupní data'!A13,0,0,COUNTA('Vstupní data'!B:B)-8,COUNTA('Vstupní data'!13:13)),39,FALSE)</f>
        <v>0</v>
      </c>
      <c r="V9" s="293">
        <f ca="1">VLOOKUP($N$2,OFFSET('Vstupní data'!A13,0,0,1000,COUNTA('Vstupní data'!13:13)),55,FALSE)</f>
        <v>0</v>
      </c>
      <c r="W9" s="148" t="e">
        <f t="shared" ref="W9:W10" ca="1" si="0">50/V9*100/O9</f>
        <v>#DIV/0!</v>
      </c>
      <c r="X9" s="295">
        <f ca="1">X11</f>
        <v>0</v>
      </c>
      <c r="Y9" s="149"/>
      <c r="Z9" s="149"/>
    </row>
    <row r="10" spans="1:31" s="284" customFormat="1" ht="19.5">
      <c r="A10" s="315" t="s">
        <v>129</v>
      </c>
      <c r="B10" s="315"/>
      <c r="C10" s="166"/>
      <c r="D10" s="166"/>
      <c r="E10" s="166"/>
      <c r="F10" s="166"/>
      <c r="G10" s="166"/>
      <c r="H10" s="166"/>
      <c r="I10" s="166"/>
      <c r="J10" s="166"/>
      <c r="K10" s="278"/>
      <c r="L10" s="278"/>
      <c r="M10" s="278"/>
      <c r="N10" s="293">
        <v>2</v>
      </c>
      <c r="O10" s="294">
        <f ca="1">VLOOKUP($N$2,OFFSET('Vstupní data'!A13,0,0,1000,COUNTA('Vstupní data'!13:13)),12,FALSE)</f>
        <v>0</v>
      </c>
      <c r="P10" s="295">
        <f ca="1">P11</f>
        <v>0</v>
      </c>
      <c r="Q10" s="296">
        <f t="shared" ref="Q10:Q18" ca="1" si="1">(O10*86400)-P10</f>
        <v>0</v>
      </c>
      <c r="R10" s="296">
        <f t="shared" ref="R10:R18" ca="1" si="2">AVERAGE(P10:Q10)</f>
        <v>0</v>
      </c>
      <c r="S10" s="295">
        <f ca="1">S11</f>
        <v>0</v>
      </c>
      <c r="T10" s="296">
        <f ca="1">VLOOKUP($N$2,OFFSET('Vstupní data'!A13,0,0,COUNTA('Vstupní data'!B:B)-8,COUNTA('Vstupní data'!13:13)),33,FALSE)</f>
        <v>0</v>
      </c>
      <c r="U10" s="296">
        <f ca="1">VLOOKUP($N$2,OFFSET('Vstupní data'!A13,0,0,COUNTA('Vstupní data'!B:B)-8,COUNTA('Vstupní data'!13:13)),40,FALSE)</f>
        <v>0</v>
      </c>
      <c r="V10" s="293">
        <f ca="1">VLOOKUP($N$2,OFFSET('Vstupní data'!A13,0,0,1000,COUNTA('Vstupní data'!13:13)),56,FALSE)</f>
        <v>0</v>
      </c>
      <c r="W10" s="148" t="e">
        <f t="shared" ca="1" si="0"/>
        <v>#DIV/0!</v>
      </c>
      <c r="X10" s="295">
        <f ca="1">X11</f>
        <v>0</v>
      </c>
      <c r="Y10" s="149"/>
      <c r="Z10" s="149"/>
    </row>
    <row r="11" spans="1:31" s="284" customFormat="1" ht="52.5" customHeight="1">
      <c r="A11" s="180" t="s">
        <v>130</v>
      </c>
      <c r="B11" s="181" t="s">
        <v>202</v>
      </c>
      <c r="C11" s="236" t="s">
        <v>203</v>
      </c>
      <c r="D11" s="180" t="s">
        <v>132</v>
      </c>
      <c r="E11" s="180" t="s">
        <v>54</v>
      </c>
      <c r="F11" s="182" t="s">
        <v>185</v>
      </c>
      <c r="G11" s="181" t="s">
        <v>143</v>
      </c>
      <c r="H11" s="185"/>
      <c r="I11" s="185"/>
      <c r="J11" s="185"/>
      <c r="K11" s="278"/>
      <c r="L11" s="279" t="s">
        <v>181</v>
      </c>
      <c r="M11" s="278"/>
      <c r="N11" s="293">
        <v>3</v>
      </c>
      <c r="O11" s="294">
        <f ca="1">VLOOKUP($N$2,OFFSET('Vstupní data'!A13,0,0,1000,COUNTA('Vstupní data'!13:13)),13,FALSE)</f>
        <v>0</v>
      </c>
      <c r="P11" s="295">
        <f ca="1">AVERAGE(O9:O11)</f>
        <v>0</v>
      </c>
      <c r="Q11" s="296">
        <f t="shared" ca="1" si="1"/>
        <v>0</v>
      </c>
      <c r="R11" s="296">
        <f t="shared" ca="1" si="2"/>
        <v>0</v>
      </c>
      <c r="S11" s="293">
        <f ca="1">VLOOKUP($N$2,OFFSET('Vstupní data'!A13,0,0,1000,COUNTA('Vstupní data'!13:13)),30,FALSE)</f>
        <v>0</v>
      </c>
      <c r="T11" s="296">
        <f ca="1">VLOOKUP($N$2,OFFSET('Vstupní data'!A13,0,0,COUNTA('Vstupní data'!B:B)-8,COUNTA('Vstupní data'!13:13)),34,FALSE)</f>
        <v>0</v>
      </c>
      <c r="U11" s="296">
        <f ca="1">VLOOKUP($N$2,OFFSET('Vstupní data'!A13,0,0,COUNTA('Vstupní data'!B:B)-8,COUNTA('Vstupní data'!13:13)),41,FALSE)</f>
        <v>0</v>
      </c>
      <c r="V11" s="293">
        <f ca="1">VLOOKUP($N$2,OFFSET('Vstupní data'!A13,0,0,1000,COUNTA('Vstupní data'!13:13)),57,FALSE)</f>
        <v>0</v>
      </c>
      <c r="W11" s="148" t="e">
        <f ca="1">50/V11*100/O11</f>
        <v>#DIV/0!</v>
      </c>
      <c r="X11" s="293">
        <f ca="1">VLOOKUP($N$2,OFFSET('Vstupní data'!$A$13,0,0,1000,COUNTA('Vstupní data'!$13:$13)),67,FALSE)</f>
        <v>0</v>
      </c>
      <c r="Y11" s="149"/>
      <c r="Z11" s="149"/>
    </row>
    <row r="12" spans="1:31" s="284" customFormat="1" ht="21.75" customHeight="1">
      <c r="A12" s="105">
        <v>1</v>
      </c>
      <c r="B12" s="248">
        <f ca="1">VLOOKUP($B$5,OFFSET('Vstupní data'!A13,0,0,1000,COUNTA('Vstupní data'!13:13)),11,0)</f>
        <v>68.349999999999994</v>
      </c>
      <c r="C12" s="112">
        <f ca="1">C14</f>
        <v>68.209999999999994</v>
      </c>
      <c r="D12" s="110">
        <f ca="1">D14</f>
        <v>160</v>
      </c>
      <c r="E12" s="108">
        <f ca="1">E14</f>
        <v>3</v>
      </c>
      <c r="F12" s="107">
        <f ca="1">VLOOKUP($B$5,OFFSET('Vstupní data'!A13,0,0,1000,COUNTA('Vstupní data'!13:13)),55,FALSE)</f>
        <v>29</v>
      </c>
      <c r="G12" s="238">
        <f t="shared" ref="G12:G19" ca="1" si="3">50/F12*100/B12</f>
        <v>2.5225134323840273</v>
      </c>
      <c r="H12" s="186"/>
      <c r="I12" s="186"/>
      <c r="J12" s="186"/>
      <c r="K12" s="278"/>
      <c r="L12" s="321" t="s">
        <v>182</v>
      </c>
      <c r="M12" s="278"/>
      <c r="N12" s="293">
        <v>4</v>
      </c>
      <c r="O12" s="294">
        <f ca="1">VLOOKUP($N$2,OFFSET('Vstupní data'!A13,0,0,1000,COUNTA('Vstupní data'!13:13)),14,FALSE)</f>
        <v>0</v>
      </c>
      <c r="P12" s="295">
        <f ca="1">P14</f>
        <v>0</v>
      </c>
      <c r="Q12" s="296">
        <f t="shared" ca="1" si="1"/>
        <v>0</v>
      </c>
      <c r="R12" s="296">
        <f t="shared" ca="1" si="2"/>
        <v>0</v>
      </c>
      <c r="S12" s="295">
        <f ca="1">S14</f>
        <v>0</v>
      </c>
      <c r="T12" s="296">
        <f ca="1">VLOOKUP($N$2,OFFSET('Vstupní data'!A13,0,0,COUNTA('Vstupní data'!B:B)-8,COUNTA('Vstupní data'!13:13)),35,FALSE)</f>
        <v>0</v>
      </c>
      <c r="U12" s="296">
        <f ca="1">VLOOKUP($N$2,OFFSET('Vstupní data'!A13,0,0,COUNTA('Vstupní data'!B:B)-8,COUNTA('Vstupní data'!13:13)),42,FALSE)</f>
        <v>0</v>
      </c>
      <c r="V12" s="293">
        <f ca="1">VLOOKUP($N$2,OFFSET('Vstupní data'!A13,0,0,1000,COUNTA('Vstupní data'!13:13)),58,FALSE)</f>
        <v>0</v>
      </c>
      <c r="W12" s="148" t="e">
        <f t="shared" ref="W12:W18" ca="1" si="4">50/V12*100/O12</f>
        <v>#DIV/0!</v>
      </c>
      <c r="X12" s="295">
        <f ca="1">X14</f>
        <v>0</v>
      </c>
      <c r="Y12" s="149"/>
      <c r="Z12" s="149"/>
    </row>
    <row r="13" spans="1:31" s="284" customFormat="1" ht="21.75" customHeight="1">
      <c r="A13" s="109">
        <v>2</v>
      </c>
      <c r="B13" s="249">
        <f ca="1">VLOOKUP($B$5,OFFSET('Vstupní data'!A13,0,0,1000,COUNTA('Vstupní data'!13:13)),12,FALSE)</f>
        <v>68.12</v>
      </c>
      <c r="C13" s="113">
        <f ca="1">C14</f>
        <v>68.209999999999994</v>
      </c>
      <c r="D13" s="110">
        <f ca="1">D14</f>
        <v>160</v>
      </c>
      <c r="E13" s="108">
        <f ca="1">E14</f>
        <v>3</v>
      </c>
      <c r="F13" s="111">
        <f ca="1">VLOOKUP($B$5,OFFSET('Vstupní data'!A13,0,0,1000,COUNTA('Vstupní data'!13:13)),56,FALSE)</f>
        <v>31</v>
      </c>
      <c r="G13" s="239">
        <f t="shared" ca="1" si="3"/>
        <v>2.3677381471028354</v>
      </c>
      <c r="H13" s="186"/>
      <c r="I13" s="186"/>
      <c r="J13" s="186"/>
      <c r="K13" s="278"/>
      <c r="L13" s="321"/>
      <c r="M13" s="278"/>
      <c r="N13" s="293">
        <v>5</v>
      </c>
      <c r="O13" s="294">
        <f ca="1">VLOOKUP($N$2,OFFSET('Vstupní data'!A13,0,0,1000,COUNTA('Vstupní data'!13:13)),15,FALSE)</f>
        <v>0</v>
      </c>
      <c r="P13" s="295">
        <f ca="1">P14</f>
        <v>0</v>
      </c>
      <c r="Q13" s="296">
        <f t="shared" ca="1" si="1"/>
        <v>0</v>
      </c>
      <c r="R13" s="296">
        <f t="shared" ca="1" si="2"/>
        <v>0</v>
      </c>
      <c r="S13" s="295">
        <f ca="1">S14</f>
        <v>0</v>
      </c>
      <c r="T13" s="296">
        <f ca="1">VLOOKUP($N$2,OFFSET('Vstupní data'!A13,0,0,COUNTA('Vstupní data'!B:B)-8,COUNTA('Vstupní data'!13:13)),36,FALSE)</f>
        <v>0</v>
      </c>
      <c r="U13" s="296">
        <f ca="1">VLOOKUP($N$2,OFFSET('Vstupní data'!A13,0,0,COUNTA('Vstupní data'!B:B)-8,COUNTA('Vstupní data'!13:13)),43,FALSE)</f>
        <v>0</v>
      </c>
      <c r="V13" s="293">
        <f ca="1">VLOOKUP($N$2,OFFSET('Vstupní data'!A13,0,0,1000,COUNTA('Vstupní data'!13:13)),59,FALSE)</f>
        <v>0</v>
      </c>
      <c r="W13" s="148" t="e">
        <f t="shared" ca="1" si="4"/>
        <v>#DIV/0!</v>
      </c>
      <c r="X13" s="295">
        <f ca="1">X14</f>
        <v>0</v>
      </c>
      <c r="Y13" s="149"/>
      <c r="Z13" s="149"/>
    </row>
    <row r="14" spans="1:31" s="284" customFormat="1" ht="21.75" customHeight="1">
      <c r="A14" s="109">
        <v>3</v>
      </c>
      <c r="B14" s="250">
        <f ca="1">VLOOKUP($B$5,OFFSET('Vstupní data'!A13,0,0,1000,COUNTA('Vstupní data'!13:13)),13,FALSE)</f>
        <v>68.16</v>
      </c>
      <c r="C14" s="113">
        <f ca="1">AVERAGE(B12:B14)</f>
        <v>68.209999999999994</v>
      </c>
      <c r="D14" s="110">
        <f ca="1">VLOOKUP($B$5,OFFSET('Vstupní data'!A13,0,0,1000,COUNTA('Vstupní data'!13:13)),30,FALSE)</f>
        <v>160</v>
      </c>
      <c r="E14" s="108">
        <f ca="1">VLOOKUP($B$5,OFFSET('Vstupní data'!$A$13,0,0,1000,COUNTA('Vstupní data'!$13:$13)),67,FALSE)</f>
        <v>3</v>
      </c>
      <c r="F14" s="111">
        <f ca="1">VLOOKUP($B$5,OFFSET('Vstupní data'!A13,0,0,1000,COUNTA('Vstupní data'!13:13)),57,FALSE)</f>
        <v>31</v>
      </c>
      <c r="G14" s="240">
        <f t="shared" ca="1" si="3"/>
        <v>2.366348629410874</v>
      </c>
      <c r="H14" s="186"/>
      <c r="I14" s="186"/>
      <c r="J14" s="186"/>
      <c r="K14" s="278"/>
      <c r="L14" s="278"/>
      <c r="M14" s="278"/>
      <c r="N14" s="293">
        <v>6</v>
      </c>
      <c r="O14" s="294">
        <f ca="1">VLOOKUP($N$2,OFFSET('Vstupní data'!A13,0,0,1000,COUNTA('Vstupní data'!13:13)),16,FALSE)</f>
        <v>0</v>
      </c>
      <c r="P14" s="295">
        <f ca="1">AVERAGE(O12:O14)</f>
        <v>0</v>
      </c>
      <c r="Q14" s="296">
        <f t="shared" ca="1" si="1"/>
        <v>0</v>
      </c>
      <c r="R14" s="296">
        <f t="shared" ca="1" si="2"/>
        <v>0</v>
      </c>
      <c r="S14" s="293">
        <f ca="1">VLOOKUP($N$2,OFFSET('Vstupní data'!A13,0,0,1000,COUNTA('Vstupní data'!13:13)),33,FALSE)</f>
        <v>0</v>
      </c>
      <c r="T14" s="296">
        <f ca="1">VLOOKUP($N$2,OFFSET('Vstupní data'!A13,0,0,COUNTA('Vstupní data'!B:B)-8,COUNTA('Vstupní data'!13:13)),37,FALSE)</f>
        <v>0</v>
      </c>
      <c r="U14" s="296">
        <f ca="1">VLOOKUP($N$2,OFFSET('Vstupní data'!A13,0,0,COUNTA('Vstupní data'!B:B)-8,COUNTA('Vstupní data'!13:13)),44,FALSE)</f>
        <v>0</v>
      </c>
      <c r="V14" s="293">
        <f ca="1">VLOOKUP($N$2,OFFSET('Vstupní data'!A13,0,0,1000,COUNTA('Vstupní data'!13:13)),60,FALSE)</f>
        <v>0</v>
      </c>
      <c r="W14" s="148" t="e">
        <f t="shared" ca="1" si="4"/>
        <v>#DIV/0!</v>
      </c>
      <c r="X14" s="293">
        <f ca="1">VLOOKUP($N$2,OFFSET('Vstupní data'!$A$13,0,0,1000,COUNTA('Vstupní data'!$13:$13)),70,FALSE)</f>
        <v>0</v>
      </c>
      <c r="Y14" s="149"/>
      <c r="Z14" s="149"/>
    </row>
    <row r="15" spans="1:31" s="284" customFormat="1" ht="21.75" customHeight="1">
      <c r="A15" s="114">
        <v>4</v>
      </c>
      <c r="B15" s="250">
        <f ca="1">VLOOKUP($B$5,OFFSET('Vstupní data'!A13,0,0,1000,COUNTA('Vstupní data'!13:13)),14,FALSE)</f>
        <v>67.23</v>
      </c>
      <c r="C15" s="112">
        <f ca="1">C17</f>
        <v>66.683333333333337</v>
      </c>
      <c r="D15" s="110">
        <f ca="1">D17</f>
        <v>170</v>
      </c>
      <c r="E15" s="108">
        <f ca="1">E17</f>
        <v>6</v>
      </c>
      <c r="F15" s="111">
        <f ca="1">VLOOKUP($B$5,OFFSET('Vstupní data'!A13,0,0,1000,COUNTA('Vstupní data'!13:13)),58,FALSE)</f>
        <v>31</v>
      </c>
      <c r="G15" s="240">
        <f t="shared" ca="1" si="3"/>
        <v>2.399082590817271</v>
      </c>
      <c r="H15" s="186"/>
      <c r="I15" s="186"/>
      <c r="J15" s="186"/>
      <c r="K15" s="278"/>
      <c r="L15" s="280" t="s">
        <v>186</v>
      </c>
      <c r="M15" s="278"/>
      <c r="N15" s="293">
        <v>7</v>
      </c>
      <c r="O15" s="294">
        <f ca="1">VLOOKUP($N$2,OFFSET('Vstupní data'!A13,0,0,1000,COUNTA('Vstupní data'!13:13)),17,FALSE)</f>
        <v>0</v>
      </c>
      <c r="P15" s="295">
        <f ca="1">P17</f>
        <v>0</v>
      </c>
      <c r="Q15" s="296"/>
      <c r="R15" s="296"/>
      <c r="S15" s="295">
        <f ca="1">S17</f>
        <v>0</v>
      </c>
      <c r="T15" s="296"/>
      <c r="U15" s="296"/>
      <c r="V15" s="293">
        <f ca="1">VLOOKUP($N$2,OFFSET('Vstupní data'!A13,0,0,1000,COUNTA('Vstupní data'!13:13)),61,FALSE)</f>
        <v>0</v>
      </c>
      <c r="W15" s="148" t="e">
        <f t="shared" ca="1" si="4"/>
        <v>#DIV/0!</v>
      </c>
      <c r="X15" s="295">
        <f ca="1">X17</f>
        <v>0</v>
      </c>
      <c r="Y15" s="149"/>
      <c r="Z15" s="149"/>
    </row>
    <row r="16" spans="1:31" s="284" customFormat="1" ht="21.75" customHeight="1">
      <c r="A16" s="105">
        <v>5</v>
      </c>
      <c r="B16" s="250">
        <f ca="1">VLOOKUP($B$5,OFFSET('Vstupní data'!A13,0,0,1000,COUNTA('Vstupní data'!13:13)),15,FALSE)</f>
        <v>66.86</v>
      </c>
      <c r="C16" s="113">
        <f ca="1">C17</f>
        <v>66.683333333333337</v>
      </c>
      <c r="D16" s="110">
        <f ca="1">D17</f>
        <v>170</v>
      </c>
      <c r="E16" s="108">
        <f ca="1">E17</f>
        <v>6</v>
      </c>
      <c r="F16" s="106">
        <f ca="1">VLOOKUP($B$5,OFFSET('Vstupní data'!A13,0,0,1000,COUNTA('Vstupní data'!13:13)),59,FALSE)</f>
        <v>32</v>
      </c>
      <c r="G16" s="240">
        <f t="shared" ca="1" si="3"/>
        <v>2.336972778941071</v>
      </c>
      <c r="H16" s="186"/>
      <c r="I16" s="186"/>
      <c r="J16" s="186"/>
      <c r="K16" s="278"/>
      <c r="L16" s="281" t="s">
        <v>189</v>
      </c>
      <c r="M16" s="278"/>
      <c r="N16" s="293">
        <v>8</v>
      </c>
      <c r="O16" s="294">
        <f ca="1">VLOOKUP($N$2,OFFSET('Vstupní data'!A13,0,0,1000,COUNTA('Vstupní data'!13:13)),18,FALSE)</f>
        <v>0</v>
      </c>
      <c r="P16" s="295">
        <f ca="1">P17</f>
        <v>0</v>
      </c>
      <c r="Q16" s="296"/>
      <c r="R16" s="296"/>
      <c r="S16" s="295">
        <f ca="1">S17</f>
        <v>0</v>
      </c>
      <c r="T16" s="296"/>
      <c r="U16" s="296"/>
      <c r="V16" s="293">
        <f ca="1">VLOOKUP($N$2,OFFSET('Vstupní data'!A13,0,0,1000,COUNTA('Vstupní data'!13:13)),62,FALSE)</f>
        <v>0</v>
      </c>
      <c r="W16" s="148" t="e">
        <f t="shared" ca="1" si="4"/>
        <v>#DIV/0!</v>
      </c>
      <c r="X16" s="295">
        <f ca="1">X17</f>
        <v>0</v>
      </c>
      <c r="Y16" s="149"/>
      <c r="Z16" s="149"/>
    </row>
    <row r="17" spans="1:26" s="284" customFormat="1" ht="21.75" customHeight="1">
      <c r="A17" s="109">
        <v>6</v>
      </c>
      <c r="B17" s="251">
        <f ca="1">VLOOKUP($B$5,OFFSET('Vstupní data'!A13,0,0,1000,COUNTA('Vstupní data'!13:13)),16,FALSE)</f>
        <v>65.959999999999994</v>
      </c>
      <c r="C17" s="113">
        <f ca="1">AVERAGE(B15:B17)</f>
        <v>66.683333333333337</v>
      </c>
      <c r="D17" s="110">
        <f ca="1">VLOOKUP($B$5,OFFSET('Vstupní data'!A13,0,0,1000,COUNTA('Vstupní data'!13:13)),33,FALSE)</f>
        <v>170</v>
      </c>
      <c r="E17" s="108">
        <f ca="1">VLOOKUP($B$5,OFFSET('Vstupní data'!$A$13,0,0,1000,COUNTA('Vstupní data'!$13:$13)),70,FALSE)</f>
        <v>6</v>
      </c>
      <c r="F17" s="111">
        <f ca="1">VLOOKUP($B$5,OFFSET('Vstupní data'!A13,0,0,1000,COUNTA('Vstupní data'!13:13)),60,FALSE)</f>
        <v>32</v>
      </c>
      <c r="G17" s="240">
        <f t="shared" ca="1" si="3"/>
        <v>2.3688599151000607</v>
      </c>
      <c r="H17" s="186"/>
      <c r="I17" s="186"/>
      <c r="J17" s="186"/>
      <c r="K17" s="278"/>
      <c r="L17" s="281" t="s">
        <v>198</v>
      </c>
      <c r="M17" s="278"/>
      <c r="N17" s="293">
        <v>9</v>
      </c>
      <c r="O17" s="294">
        <f ca="1">VLOOKUP($N$2,OFFSET('Vstupní data'!A13,0,0,1000,COUNTA('Vstupní data'!13:13)),19,FALSE)</f>
        <v>0</v>
      </c>
      <c r="P17" s="295">
        <f ca="1">AVERAGE(O15:O17)</f>
        <v>0</v>
      </c>
      <c r="Q17" s="296"/>
      <c r="R17" s="296"/>
      <c r="S17" s="293">
        <f ca="1">VLOOKUP($N$2,OFFSET('Vstupní data'!A13,0,0,1000,COUNTA('Vstupní data'!13:13)),36,FALSE)</f>
        <v>0</v>
      </c>
      <c r="T17" s="296"/>
      <c r="U17" s="296"/>
      <c r="V17" s="293">
        <f ca="1">VLOOKUP($N$2,OFFSET('Vstupní data'!A13,0,0,1000,COUNTA('Vstupní data'!13:13)),63,FALSE)</f>
        <v>0</v>
      </c>
      <c r="W17" s="148" t="e">
        <f t="shared" ca="1" si="4"/>
        <v>#DIV/0!</v>
      </c>
      <c r="X17" s="293">
        <f ca="1">VLOOKUP($N$2,OFFSET('Vstupní data'!$A$13,0,0,1000,COUNTA('Vstupní data'!$13:$13)),73,FALSE)</f>
        <v>0</v>
      </c>
      <c r="Y17" s="149"/>
      <c r="Z17" s="149"/>
    </row>
    <row r="18" spans="1:26" s="284" customFormat="1" ht="21.4" customHeight="1">
      <c r="A18" s="109">
        <v>7</v>
      </c>
      <c r="B18" s="252">
        <f ca="1">VLOOKUP($B$5,OFFSET('Vstupní data'!A13,0,0,1000,COUNTA('Vstupní data'!13:13)),17,FALSE)</f>
        <v>64.319999999999993</v>
      </c>
      <c r="C18" s="112">
        <f ca="1">C20</f>
        <v>63.859999999999992</v>
      </c>
      <c r="D18" s="110">
        <f ca="1">D20</f>
        <v>185</v>
      </c>
      <c r="E18" s="108">
        <f ca="1">E20</f>
        <v>7</v>
      </c>
      <c r="F18" s="111">
        <f ca="1">VLOOKUP($B$5,OFFSET('Vstupní data'!A13,0,0,1000,COUNTA('Vstupní data'!13:13)),61,FALSE)</f>
        <v>35</v>
      </c>
      <c r="G18" s="240">
        <f t="shared" ca="1" si="3"/>
        <v>2.2210376687988633</v>
      </c>
      <c r="H18" s="186"/>
      <c r="I18" s="186"/>
      <c r="J18" s="186"/>
      <c r="K18" s="278"/>
      <c r="L18" s="278"/>
      <c r="M18" s="278"/>
      <c r="N18" s="293">
        <v>10</v>
      </c>
      <c r="O18" s="294">
        <f ca="1">VLOOKUP($N$2,OFFSET('Vstupní data'!A13,0,0,1000,COUNTA('Vstupní data'!13:13)),20,FALSE)</f>
        <v>0</v>
      </c>
      <c r="P18" s="295">
        <f ca="1">AVERAGE(O18)</f>
        <v>0</v>
      </c>
      <c r="Q18" s="296">
        <f t="shared" ca="1" si="1"/>
        <v>0</v>
      </c>
      <c r="R18" s="296">
        <f t="shared" ca="1" si="2"/>
        <v>0</v>
      </c>
      <c r="S18" s="293">
        <f ca="1">VLOOKUP($N$2,OFFSET('Vstupní data'!A13,0,0,1000,COUNTA('Vstupní data'!13:13)),37,FALSE)</f>
        <v>0</v>
      </c>
      <c r="T18" s="296">
        <f ca="1">VLOOKUP($N$2,OFFSET('Vstupní data'!A13,0,0,COUNTA('Vstupní data'!B:B)-8,COUNTA('Vstupní data'!13:13)),38,FALSE)</f>
        <v>0</v>
      </c>
      <c r="U18" s="296">
        <f ca="1">VLOOKUP($N$2,OFFSET('Vstupní data'!A13,0,0,COUNTA('Vstupní data'!B:B)-8,COUNTA('Vstupní data'!13:13)),45,FALSE)</f>
        <v>0</v>
      </c>
      <c r="V18" s="293">
        <f ca="1">VLOOKUP($N$2,OFFSET('Vstupní data'!A13,0,0,1000,COUNTA('Vstupní data'!13:13)),64,FALSE)</f>
        <v>0</v>
      </c>
      <c r="W18" s="148" t="e">
        <f t="shared" ca="1" si="4"/>
        <v>#DIV/0!</v>
      </c>
      <c r="X18" s="297">
        <f ca="1">VLOOKUP($N$2,OFFSET('Vstupní data'!$A$13,0,0,1000,1000),74,FALSE)</f>
        <v>0</v>
      </c>
      <c r="Y18" s="149"/>
      <c r="Z18" s="149"/>
    </row>
    <row r="19" spans="1:26" s="284" customFormat="1" ht="21.75" customHeight="1">
      <c r="A19" s="109">
        <v>8</v>
      </c>
      <c r="B19" s="252">
        <f ca="1">VLOOKUP($B$5,OFFSET('Vstupní data'!A13,0,0,1000,COUNTA('Vstupní data'!13:13)),18,FALSE)</f>
        <v>64</v>
      </c>
      <c r="C19" s="113">
        <f ca="1">C20</f>
        <v>63.859999999999992</v>
      </c>
      <c r="D19" s="110">
        <f ca="1">D20</f>
        <v>185</v>
      </c>
      <c r="E19" s="108">
        <f ca="1">E20</f>
        <v>7</v>
      </c>
      <c r="F19" s="111">
        <f ca="1">VLOOKUP($B$5,OFFSET('Vstupní data'!A13,0,0,1000,COUNTA('Vstupní data'!13:13)),62,FALSE)</f>
        <v>35</v>
      </c>
      <c r="G19" s="240">
        <f t="shared" ca="1" si="3"/>
        <v>2.2321428571428572</v>
      </c>
      <c r="H19" s="186"/>
      <c r="I19" s="186"/>
      <c r="J19" s="101"/>
      <c r="K19" s="278"/>
      <c r="L19" s="278"/>
      <c r="M19" s="278"/>
      <c r="N19" s="293" t="s">
        <v>57</v>
      </c>
      <c r="O19" s="293"/>
      <c r="P19" s="293"/>
      <c r="Q19" s="293"/>
      <c r="R19" s="293"/>
      <c r="S19" s="293">
        <f ca="1">VLOOKUP($N$2,OFFSET('Vstupní data'!A13,0,0,COUNTA('Vstupní data'!B:B)-8,COUNTA('Vstupní data'!13:13)),60,FALSE)</f>
        <v>0</v>
      </c>
      <c r="T19" s="293"/>
      <c r="U19" s="293"/>
      <c r="V19" s="293"/>
      <c r="W19" s="293"/>
      <c r="X19" s="293"/>
      <c r="Y19" s="149"/>
      <c r="Z19" s="149"/>
    </row>
    <row r="20" spans="1:26" s="284" customFormat="1" ht="18.75" customHeight="1">
      <c r="A20" s="109">
        <v>9</v>
      </c>
      <c r="B20" s="252">
        <f ca="1">VLOOKUP($B$5,OFFSET('Vstupní data'!A13,0,0,1000,COUNTA('Vstupní data'!13:13)),19,FALSE)</f>
        <v>63.26</v>
      </c>
      <c r="C20" s="113">
        <f ca="1">AVERAGE(B18:B20)</f>
        <v>63.859999999999992</v>
      </c>
      <c r="D20" s="110">
        <f ca="1">VLOOKUP($B$5,OFFSET('Vstupní data'!A13,0,0,1000,COUNTA('Vstupní data'!13:13)),36,FALSE)</f>
        <v>185</v>
      </c>
      <c r="E20" s="108">
        <f ca="1">VLOOKUP($B$5,OFFSET('Vstupní data'!$A$13,0,0,1000,COUNTA('Vstupní data'!$13:$13)),73,FALSE)</f>
        <v>7</v>
      </c>
      <c r="F20" s="111">
        <f ca="1">VLOOKUP($B$5,OFFSET('Vstupní data'!A13,0,0,1000,COUNTA('Vstupní data'!13:13)),63,FALSE)</f>
        <v>35</v>
      </c>
      <c r="G20" s="240">
        <f t="shared" ref="G20:G21" ca="1" si="5">50/F20*100/C20</f>
        <v>2.2370363742114452</v>
      </c>
      <c r="H20" s="186"/>
      <c r="I20" s="186"/>
      <c r="J20" s="101"/>
      <c r="K20" s="278"/>
      <c r="L20" s="278"/>
      <c r="M20" s="282" t="s">
        <v>65</v>
      </c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</row>
    <row r="21" spans="1:26" s="284" customFormat="1" ht="19.5">
      <c r="A21" s="109">
        <v>10</v>
      </c>
      <c r="B21" s="253">
        <f ca="1">VLOOKUP($B$5,OFFSET('Vstupní data'!A13,0,0,1000,COUNTA('Vstupní data'!13:13)),20,FALSE)</f>
        <v>62.88</v>
      </c>
      <c r="C21" s="254">
        <f ca="1">AVERAGE(Table5[[#This Row],[100m (s)]])</f>
        <v>62.88</v>
      </c>
      <c r="D21" s="110">
        <f ca="1">VLOOKUP($B$5,OFFSET('Vstupní data'!A13,0,0,1000,COUNTA('Vstupní data'!13:13)),37,FALSE)</f>
        <v>186</v>
      </c>
      <c r="E21" s="108">
        <f ca="1">VLOOKUP($B$5,OFFSET('Vstupní data'!$A$13,0,0,1000,1000),74,FALSE)</f>
        <v>7</v>
      </c>
      <c r="F21" s="111">
        <f ca="1">VLOOKUP($B$5,OFFSET('Vstupní data'!A13,0,0,1000,COUNTA('Vstupní data'!13:13)),64,FALSE)</f>
        <v>35</v>
      </c>
      <c r="G21" s="240">
        <f t="shared" ca="1" si="5"/>
        <v>2.271901126862959</v>
      </c>
      <c r="H21" s="186"/>
      <c r="I21" s="186"/>
      <c r="J21" s="179"/>
      <c r="K21" s="278"/>
      <c r="L21" s="278"/>
      <c r="M21" s="283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s="284" customFormat="1" ht="21.75" customHeight="1">
      <c r="A22" s="105" t="s">
        <v>161</v>
      </c>
      <c r="B22" s="167"/>
      <c r="C22" s="115"/>
      <c r="D22" s="255">
        <f ca="1">VLOOKUP($B$5,OFFSET('Vstupní data'!A13,0,0,1000,1000),75,FALSE)</f>
        <v>150</v>
      </c>
      <c r="E22" s="277"/>
      <c r="F22" s="116"/>
      <c r="G22" s="241"/>
      <c r="H22" s="101"/>
      <c r="I22" s="101"/>
      <c r="J22" s="101"/>
      <c r="K22" s="278"/>
      <c r="L22" s="278"/>
      <c r="M22" s="278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s="284" customFormat="1" ht="21.75" customHeight="1">
      <c r="A23" s="105"/>
      <c r="B23" s="101"/>
      <c r="C23" s="101"/>
      <c r="D23" s="101"/>
      <c r="E23" s="101"/>
      <c r="F23" s="105"/>
      <c r="G23" s="101"/>
      <c r="H23" s="101"/>
      <c r="I23" s="101"/>
      <c r="J23" s="101"/>
      <c r="K23" s="278"/>
      <c r="L23" s="278"/>
      <c r="M23" s="278"/>
      <c r="N23" s="285" t="str">
        <f>I7</f>
        <v xml:space="preserve"> 19000100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s="284" customFormat="1" ht="21.75" customHeight="1" thickBot="1">
      <c r="A24" s="315" t="s">
        <v>138</v>
      </c>
      <c r="B24" s="315"/>
      <c r="C24" s="101"/>
      <c r="D24" s="319" t="s">
        <v>141</v>
      </c>
      <c r="E24" s="319"/>
      <c r="F24" s="319"/>
      <c r="G24" s="319"/>
      <c r="H24" s="319"/>
      <c r="I24" s="319"/>
      <c r="J24" s="101"/>
      <c r="K24" s="278"/>
      <c r="L24" s="278"/>
      <c r="M24" s="278"/>
      <c r="N24" s="289">
        <f ca="1">VLOOKUP($N$23,OFFSET('Vstupní data'!A13,0,0,1000,COUNTA('Vstupní data'!13:13)),2,FALSE)</f>
        <v>0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s="284" customFormat="1" ht="21.75" customHeight="1">
      <c r="A25" s="129" t="s">
        <v>139</v>
      </c>
      <c r="B25" s="130" t="s">
        <v>127</v>
      </c>
      <c r="C25" s="130" t="s">
        <v>206</v>
      </c>
      <c r="D25" s="130">
        <v>140</v>
      </c>
      <c r="E25" s="130">
        <v>150</v>
      </c>
      <c r="F25" s="130">
        <v>160</v>
      </c>
      <c r="G25" s="223">
        <v>170</v>
      </c>
      <c r="H25" s="130">
        <v>180</v>
      </c>
      <c r="I25" s="131">
        <v>190</v>
      </c>
      <c r="J25" s="187"/>
      <c r="K25" s="278"/>
      <c r="L25" s="278"/>
      <c r="M25" s="278"/>
      <c r="N25" s="291">
        <f ca="1">VLOOKUP($N$23,OFFSET('Vstupní data'!A13,0,0,1000,COUNTA('Vstupní data'!13:13)),6,FALSE)</f>
        <v>0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s="284" customFormat="1" ht="21.95" customHeight="1">
      <c r="A26" s="183">
        <f ca="1">N4</f>
        <v>0</v>
      </c>
      <c r="B26" s="138">
        <f ca="1">VLOOKUP($N$2,OFFSET('Vstupní data'!A13,0,0,COUNTA('Vstupní data'!B:B)-8,COUNTA('Vstupní data'!13:13)),2,FALSE)</f>
        <v>0</v>
      </c>
      <c r="C26" s="274">
        <f ca="1">IFERROR(O18,NA())</f>
        <v>0</v>
      </c>
      <c r="D26" s="119" t="e">
        <f ca="1">IFERROR(FORECAST(D25,$P$9:$P$18,$S$9:$S$18),NA())</f>
        <v>#N/A</v>
      </c>
      <c r="E26" s="119" t="e">
        <f t="shared" ref="E26:F26" ca="1" si="6">IFERROR(FORECAST(E25,$P$9:$P$18,$S$9:$S$18),NA())</f>
        <v>#N/A</v>
      </c>
      <c r="F26" s="119" t="e">
        <f t="shared" ca="1" si="6"/>
        <v>#N/A</v>
      </c>
      <c r="G26" s="224" t="e">
        <f ca="1">IFERROR(FORECAST(G25,$P$9:$P$18,$S$9:$S$18),NA())</f>
        <v>#N/A</v>
      </c>
      <c r="H26" s="119" t="e">
        <f ca="1">IFERROR(FORECAST(H25,$P$9:$P$18,$S$9:$S$18),NA())</f>
        <v>#N/A</v>
      </c>
      <c r="I26" s="146" t="e">
        <f ca="1">IFERROR(FORECAST(I25,$P$9:$P$18,$S$9:$S$18),NA())</f>
        <v>#N/A</v>
      </c>
      <c r="J26" s="119"/>
      <c r="K26" s="278"/>
      <c r="L26" s="278"/>
      <c r="M26" s="278"/>
      <c r="N26" s="289">
        <f ca="1">VLOOKUP($N$23,OFFSET('Vstupní data'!A13,0,0,1000,COUNTA('Vstupní data'!13:13)),7,FALSE)</f>
        <v>0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s="284" customFormat="1" ht="19.5">
      <c r="A27" s="184">
        <f ca="1">N25</f>
        <v>0</v>
      </c>
      <c r="B27" s="139">
        <f ca="1">VLOOKUP($N$23,OFFSET('Vstupní data'!A13,0,0,COUNTA('Vstupní data'!B:B)-8,COUNTA('Vstupní data'!13:13)),2,FALSE)</f>
        <v>0</v>
      </c>
      <c r="C27" s="275">
        <f ca="1">IFERROR(O38,NA())</f>
        <v>0</v>
      </c>
      <c r="D27" s="119" t="e">
        <f t="shared" ref="D27:I27" ca="1" si="7">IFERROR(FORECAST(D25,$P$29:$P$38,$S$29:$S$38),NA())</f>
        <v>#N/A</v>
      </c>
      <c r="E27" s="119" t="e">
        <f t="shared" ca="1" si="7"/>
        <v>#N/A</v>
      </c>
      <c r="F27" s="119" t="e">
        <f t="shared" ca="1" si="7"/>
        <v>#N/A</v>
      </c>
      <c r="G27" s="224" t="e">
        <f t="shared" ca="1" si="7"/>
        <v>#N/A</v>
      </c>
      <c r="H27" s="119" t="e">
        <f t="shared" ca="1" si="7"/>
        <v>#N/A</v>
      </c>
      <c r="I27" s="146" t="e">
        <f t="shared" ca="1" si="7"/>
        <v>#N/A</v>
      </c>
      <c r="J27" s="119"/>
      <c r="K27" s="278"/>
      <c r="L27" s="278"/>
      <c r="M27" s="278"/>
      <c r="N27" s="149"/>
      <c r="O27" s="28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s="284" customFormat="1" ht="20.25" thickBot="1">
      <c r="A28" s="226" t="str">
        <f ca="1">B7</f>
        <v>dd.mm.rrrr</v>
      </c>
      <c r="B28" s="227" t="str">
        <f ca="1">VLOOKUP($B$5,OFFSET('Vstupní data'!A13,0,0,COUNTA('Vstupní data'!B:B)-8,COUNTA('Vstupní data'!13:13)),2,FALSE)</f>
        <v>Příklad</v>
      </c>
      <c r="C28" s="273">
        <f ca="1">IFERROR(B21,NA())</f>
        <v>62.88</v>
      </c>
      <c r="D28" s="225">
        <f t="shared" ref="D28:I28" ca="1" si="8">IFERROR(FORECAST(D25,$C$12:$C$21,$D$12:$D$21),NA())</f>
        <v>72.034510529562084</v>
      </c>
      <c r="E28" s="225">
        <f t="shared" ca="1" si="8"/>
        <v>70.185413692836377</v>
      </c>
      <c r="F28" s="225">
        <f t="shared" ca="1" si="8"/>
        <v>68.33631685611067</v>
      </c>
      <c r="G28" s="225">
        <f t="shared" ca="1" si="8"/>
        <v>66.487220019384978</v>
      </c>
      <c r="H28" s="225">
        <f t="shared" ca="1" si="8"/>
        <v>64.638123182659271</v>
      </c>
      <c r="I28" s="228">
        <f t="shared" ca="1" si="8"/>
        <v>62.789026345933571</v>
      </c>
      <c r="J28" s="119"/>
      <c r="K28" s="278"/>
      <c r="L28" s="278"/>
      <c r="M28" s="278"/>
      <c r="N28" s="293" t="s">
        <v>7</v>
      </c>
      <c r="O28" s="293" t="s">
        <v>205</v>
      </c>
      <c r="P28" s="293" t="s">
        <v>204</v>
      </c>
      <c r="Q28" s="293" t="s">
        <v>10</v>
      </c>
      <c r="R28" s="293" t="s">
        <v>11</v>
      </c>
      <c r="S28" s="293" t="s">
        <v>12</v>
      </c>
      <c r="T28" s="293" t="s">
        <v>13</v>
      </c>
      <c r="U28" s="293" t="s">
        <v>14</v>
      </c>
      <c r="V28" s="293" t="s">
        <v>15</v>
      </c>
      <c r="W28" s="293" t="s">
        <v>16</v>
      </c>
      <c r="X28" s="293" t="s">
        <v>54</v>
      </c>
      <c r="Y28" s="149"/>
      <c r="Z28" s="149"/>
    </row>
    <row r="29" spans="1:26" s="284" customFormat="1" ht="20.25" thickBot="1">
      <c r="A29" s="222"/>
      <c r="B29" s="138"/>
      <c r="C29" s="168"/>
      <c r="D29" s="320" t="s">
        <v>177</v>
      </c>
      <c r="E29" s="320"/>
      <c r="F29" s="320"/>
      <c r="G29" s="320"/>
      <c r="H29" s="320"/>
      <c r="I29" s="320"/>
      <c r="J29" s="119"/>
      <c r="K29" s="278"/>
      <c r="L29" s="278"/>
      <c r="M29" s="278"/>
      <c r="N29" s="293">
        <v>1</v>
      </c>
      <c r="O29" s="294">
        <f ca="1">VLOOKUP($I$7,OFFSET('Vstupní data'!A13,0,0,1000,COUNTA('Vstupní data'!13:13)),11,0)</f>
        <v>0</v>
      </c>
      <c r="P29" s="295">
        <f ca="1">P31</f>
        <v>0</v>
      </c>
      <c r="Q29" s="296">
        <f ca="1">(O29*86400)-P29</f>
        <v>0</v>
      </c>
      <c r="R29" s="296">
        <f ca="1">AVERAGE(P29:Q29)</f>
        <v>0</v>
      </c>
      <c r="S29" s="295">
        <f ca="1">S31</f>
        <v>0</v>
      </c>
      <c r="T29" s="296" t="e">
        <f ca="1">VLOOKUP($N$2,OFFSET('Vstupní data'!A33,0,0,COUNTA('Vstupní data'!B:B)-8,COUNTA('Vstupní data'!33:33)),32,FALSE)</f>
        <v>#REF!</v>
      </c>
      <c r="U29" s="296" t="e">
        <f ca="1">VLOOKUP($N$2,OFFSET('Vstupní data'!A33,0,0,COUNTA('Vstupní data'!B:B)-8,COUNTA('Vstupní data'!33:33)),39,FALSE)</f>
        <v>#REF!</v>
      </c>
      <c r="V29" s="293">
        <f ca="1">VLOOKUP($I$7,OFFSET('Vstupní data'!A13,0,0,1000,COUNTA('Vstupní data'!13:13)),55,FALSE)</f>
        <v>0</v>
      </c>
      <c r="W29" s="148" t="e">
        <f t="shared" ref="W29:W30" ca="1" si="9">50/V29*100/O29</f>
        <v>#DIV/0!</v>
      </c>
      <c r="X29" s="295">
        <f ca="1">X31</f>
        <v>0</v>
      </c>
      <c r="Y29" s="149"/>
      <c r="Z29" s="149"/>
    </row>
    <row r="30" spans="1:26" s="284" customFormat="1" ht="20.25" thickBot="1">
      <c r="A30" s="264" t="s">
        <v>139</v>
      </c>
      <c r="B30" s="265" t="s">
        <v>127</v>
      </c>
      <c r="C30" s="265" t="s">
        <v>140</v>
      </c>
      <c r="D30" s="265">
        <v>2</v>
      </c>
      <c r="E30" s="265">
        <v>3</v>
      </c>
      <c r="F30" s="266">
        <v>4</v>
      </c>
      <c r="G30" s="265">
        <v>5</v>
      </c>
      <c r="H30" s="265">
        <v>6</v>
      </c>
      <c r="I30" s="267">
        <v>7</v>
      </c>
      <c r="J30" s="119"/>
      <c r="K30" s="278"/>
      <c r="L30" s="278"/>
      <c r="M30" s="278"/>
      <c r="N30" s="293">
        <v>2</v>
      </c>
      <c r="O30" s="294">
        <f ca="1">VLOOKUP($I$7,OFFSET('Vstupní data'!A13,0,0,1000,COUNTA('Vstupní data'!13:13)),12,FALSE)</f>
        <v>0</v>
      </c>
      <c r="P30" s="295">
        <f ca="1">P31</f>
        <v>0</v>
      </c>
      <c r="Q30" s="296">
        <f t="shared" ref="Q30:Q34" ca="1" si="10">(O30*86400)-P30</f>
        <v>0</v>
      </c>
      <c r="R30" s="296">
        <f t="shared" ref="R30:R34" ca="1" si="11">AVERAGE(P30:Q30)</f>
        <v>0</v>
      </c>
      <c r="S30" s="295">
        <f ca="1">S31</f>
        <v>0</v>
      </c>
      <c r="T30" s="296" t="e">
        <f ca="1">VLOOKUP($N$2,OFFSET('Vstupní data'!A33,0,0,COUNTA('Vstupní data'!B:B)-8,COUNTA('Vstupní data'!33:33)),33,FALSE)</f>
        <v>#REF!</v>
      </c>
      <c r="U30" s="296" t="e">
        <f ca="1">VLOOKUP($N$2,OFFSET('Vstupní data'!A33,0,0,COUNTA('Vstupní data'!B:B)-8,COUNTA('Vstupní data'!33:33)),40,FALSE)</f>
        <v>#REF!</v>
      </c>
      <c r="V30" s="293">
        <f ca="1">VLOOKUP($I$7,OFFSET('Vstupní data'!A13,0,0,1000,COUNTA('Vstupní data'!13:13)),56,FALSE)</f>
        <v>0</v>
      </c>
      <c r="W30" s="148" t="e">
        <f t="shared" ca="1" si="9"/>
        <v>#DIV/0!</v>
      </c>
      <c r="X30" s="295">
        <f ca="1">X31</f>
        <v>0</v>
      </c>
      <c r="Y30" s="149"/>
      <c r="Z30" s="149"/>
    </row>
    <row r="31" spans="1:26" s="284" customFormat="1" ht="19.5">
      <c r="A31" s="268">
        <f ca="1">N4</f>
        <v>0</v>
      </c>
      <c r="B31" s="269">
        <f ca="1">VLOOKUP($N$2,OFFSET('Vstupní data'!A13,0,0,COUNTA('Vstupní data'!B:B)-8,COUNTA('Vstupní data'!13:13)),2,FALSE)</f>
        <v>0</v>
      </c>
      <c r="C31" s="276">
        <f ca="1">IFERROR(O18,NA())</f>
        <v>0</v>
      </c>
      <c r="D31" s="270" t="e">
        <f t="shared" ref="D31:I31" ca="1" si="12">IFERROR(FORECAST(D30,$P$9:$P$18,$X$9:$X$18),NA())</f>
        <v>#N/A</v>
      </c>
      <c r="E31" s="270" t="e">
        <f t="shared" ca="1" si="12"/>
        <v>#N/A</v>
      </c>
      <c r="F31" s="271" t="e">
        <f t="shared" ca="1" si="12"/>
        <v>#N/A</v>
      </c>
      <c r="G31" s="270" t="e">
        <f t="shared" ca="1" si="12"/>
        <v>#N/A</v>
      </c>
      <c r="H31" s="270" t="e">
        <f t="shared" ca="1" si="12"/>
        <v>#N/A</v>
      </c>
      <c r="I31" s="272" t="e">
        <f t="shared" ca="1" si="12"/>
        <v>#N/A</v>
      </c>
      <c r="J31" s="169"/>
      <c r="K31" s="278"/>
      <c r="L31" s="278"/>
      <c r="M31" s="278"/>
      <c r="N31" s="293">
        <v>3</v>
      </c>
      <c r="O31" s="294">
        <f ca="1">VLOOKUP($I$7,OFFSET('Vstupní data'!A13,0,0,1000,COUNTA('Vstupní data'!13:13)),13,FALSE)</f>
        <v>0</v>
      </c>
      <c r="P31" s="295">
        <f ca="1">AVERAGE(O29:O31)</f>
        <v>0</v>
      </c>
      <c r="Q31" s="296">
        <f t="shared" ca="1" si="10"/>
        <v>0</v>
      </c>
      <c r="R31" s="296">
        <f t="shared" ca="1" si="11"/>
        <v>0</v>
      </c>
      <c r="S31" s="293">
        <f ca="1">VLOOKUP($I$7,OFFSET('Vstupní data'!A13,0,0,1000,COUNTA('Vstupní data'!13:13)),30,FALSE)</f>
        <v>0</v>
      </c>
      <c r="T31" s="296" t="e">
        <f ca="1">VLOOKUP($N$2,OFFSET('Vstupní data'!A33,0,0,COUNTA('Vstupní data'!B:B)-8,COUNTA('Vstupní data'!33:33)),34,FALSE)</f>
        <v>#REF!</v>
      </c>
      <c r="U31" s="296" t="e">
        <f ca="1">VLOOKUP($N$2,OFFSET('Vstupní data'!A33,0,0,COUNTA('Vstupní data'!B:B)-8,COUNTA('Vstupní data'!33:33)),41,FALSE)</f>
        <v>#REF!</v>
      </c>
      <c r="V31" s="293">
        <f ca="1">VLOOKUP($I$7,OFFSET('Vstupní data'!A13,0,0,1000,COUNTA('Vstupní data'!13:13)),57,FALSE)</f>
        <v>0</v>
      </c>
      <c r="W31" s="148" t="e">
        <f ca="1">50/V31*100/O31</f>
        <v>#DIV/0!</v>
      </c>
      <c r="X31" s="293">
        <f ca="1">VLOOKUP($I$7,OFFSET('Vstupní data'!$A$13,0,0,1000,COUNTA('Vstupní data'!$13:$13)),67,FALSE)</f>
        <v>0</v>
      </c>
      <c r="Y31" s="149"/>
      <c r="Z31" s="149"/>
    </row>
    <row r="32" spans="1:26" s="284" customFormat="1" ht="19.5">
      <c r="A32" s="184">
        <f ca="1">N25</f>
        <v>0</v>
      </c>
      <c r="B32" s="139">
        <f ca="1">VLOOKUP($N$23,OFFSET('Vstupní data'!A13,0,0,COUNTA('Vstupní data'!B:B)-8,COUNTA('Vstupní data'!13:13)),2,FALSE)</f>
        <v>0</v>
      </c>
      <c r="C32" s="275">
        <f ca="1">IFERROR(O38,NA())</f>
        <v>0</v>
      </c>
      <c r="D32" s="119" t="e">
        <f ca="1">IFERROR(FORECAST(D30,$P$29:$P$38,$X$29:$X$38),NA())</f>
        <v>#N/A</v>
      </c>
      <c r="E32" s="119" t="e">
        <f ca="1">IFERROR(FORECAST(E30,$P$29:$P$38,$X$29:$X$38),NA())</f>
        <v>#N/A</v>
      </c>
      <c r="F32" s="224" t="e">
        <f ca="1">IFERROR(FORECAST(F30,$P$29:$P$38,$X$29:$X$38),NA())</f>
        <v>#N/A</v>
      </c>
      <c r="G32" s="119" t="e">
        <f ca="1">IFERROR(FORECAST(G30,$P$29:$P$38,$X$29:$X$38),NA())</f>
        <v>#N/A</v>
      </c>
      <c r="H32" s="119" t="e">
        <f t="shared" ref="H32:I32" ca="1" si="13">IFERROR(FORECAST(H30,$P$29:$P$38,$X$29:$X$38),NA())</f>
        <v>#N/A</v>
      </c>
      <c r="I32" s="146" t="e">
        <f t="shared" ca="1" si="13"/>
        <v>#N/A</v>
      </c>
      <c r="J32" s="169"/>
      <c r="K32" s="278"/>
      <c r="L32" s="280" t="s">
        <v>190</v>
      </c>
      <c r="M32" s="281"/>
      <c r="N32" s="293">
        <v>4</v>
      </c>
      <c r="O32" s="294">
        <f ca="1">VLOOKUP($I$7,OFFSET('Vstupní data'!A13,0,0,1000,COUNTA('Vstupní data'!13:13)),14,FALSE)</f>
        <v>0</v>
      </c>
      <c r="P32" s="295">
        <f ca="1">P34</f>
        <v>0</v>
      </c>
      <c r="Q32" s="296">
        <f t="shared" ca="1" si="10"/>
        <v>0</v>
      </c>
      <c r="R32" s="296">
        <f t="shared" ca="1" si="11"/>
        <v>0</v>
      </c>
      <c r="S32" s="295">
        <f ca="1">S34</f>
        <v>0</v>
      </c>
      <c r="T32" s="296" t="e">
        <f ca="1">VLOOKUP($N$2,OFFSET('Vstupní data'!A33,0,0,COUNTA('Vstupní data'!B:B)-8,COUNTA('Vstupní data'!33:33)),35,FALSE)</f>
        <v>#REF!</v>
      </c>
      <c r="U32" s="296" t="e">
        <f ca="1">VLOOKUP($N$2,OFFSET('Vstupní data'!A33,0,0,COUNTA('Vstupní data'!B:B)-8,COUNTA('Vstupní data'!33:33)),42,FALSE)</f>
        <v>#REF!</v>
      </c>
      <c r="V32" s="293">
        <f ca="1">VLOOKUP($I$7,OFFSET('Vstupní data'!A13,0,0,1000,COUNTA('Vstupní data'!13:13)),58,FALSE)</f>
        <v>0</v>
      </c>
      <c r="W32" s="148" t="e">
        <f t="shared" ref="W32:W38" ca="1" si="14">50/V32*100/O32</f>
        <v>#DIV/0!</v>
      </c>
      <c r="X32" s="295">
        <f ca="1">X34</f>
        <v>0</v>
      </c>
      <c r="Y32" s="149"/>
      <c r="Z32" s="149"/>
    </row>
    <row r="33" spans="1:26" s="284" customFormat="1" ht="20.25" thickBot="1">
      <c r="A33" s="226" t="str">
        <f ca="1">B7</f>
        <v>dd.mm.rrrr</v>
      </c>
      <c r="B33" s="227" t="str">
        <f ca="1">VLOOKUP($B$5,OFFSET('Vstupní data'!A13,0,0,COUNTA('Vstupní data'!B:B)-8,COUNTA('Vstupní data'!13:13)),2,FALSE)</f>
        <v>Příklad</v>
      </c>
      <c r="C33" s="273">
        <f ca="1">IFERROR(B21,NA())</f>
        <v>62.88</v>
      </c>
      <c r="D33" s="225">
        <f t="shared" ref="D33:I33" ca="1" si="15">IFERROR(FORECAST(D30,$C$12:$C$21,$E$12:$E$21),NA())</f>
        <v>69.581017543859659</v>
      </c>
      <c r="E33" s="225">
        <f t="shared" ca="1" si="15"/>
        <v>68.533298245614034</v>
      </c>
      <c r="F33" s="225">
        <f t="shared" ca="1" si="15"/>
        <v>67.485578947368424</v>
      </c>
      <c r="G33" s="225">
        <f t="shared" ca="1" si="15"/>
        <v>66.437859649122814</v>
      </c>
      <c r="H33" s="225">
        <f t="shared" ca="1" si="15"/>
        <v>65.390140350877203</v>
      </c>
      <c r="I33" s="228">
        <f t="shared" ca="1" si="15"/>
        <v>64.342421052631593</v>
      </c>
      <c r="J33" s="169"/>
      <c r="K33" s="278"/>
      <c r="L33" s="281"/>
      <c r="M33" s="281"/>
      <c r="N33" s="293">
        <v>5</v>
      </c>
      <c r="O33" s="294">
        <f ca="1">VLOOKUP($I$7,OFFSET('Vstupní data'!A13,0,0,1000,COUNTA('Vstupní data'!13:13)),15,FALSE)</f>
        <v>0</v>
      </c>
      <c r="P33" s="295">
        <f ca="1">P34</f>
        <v>0</v>
      </c>
      <c r="Q33" s="296">
        <f t="shared" ca="1" si="10"/>
        <v>0</v>
      </c>
      <c r="R33" s="296">
        <f t="shared" ca="1" si="11"/>
        <v>0</v>
      </c>
      <c r="S33" s="295">
        <f ca="1">S34</f>
        <v>0</v>
      </c>
      <c r="T33" s="296" t="e">
        <f ca="1">VLOOKUP($N$2,OFFSET('Vstupní data'!A33,0,0,COUNTA('Vstupní data'!B:B)-8,COUNTA('Vstupní data'!33:33)),36,FALSE)</f>
        <v>#REF!</v>
      </c>
      <c r="U33" s="296" t="e">
        <f ca="1">VLOOKUP($N$2,OFFSET('Vstupní data'!A33,0,0,COUNTA('Vstupní data'!B:B)-8,COUNTA('Vstupní data'!33:33)),43,FALSE)</f>
        <v>#REF!</v>
      </c>
      <c r="V33" s="293">
        <f ca="1">VLOOKUP($I$7,OFFSET('Vstupní data'!A13,0,0,1000,COUNTA('Vstupní data'!13:13)),59,FALSE)</f>
        <v>0</v>
      </c>
      <c r="W33" s="148" t="e">
        <f t="shared" ca="1" si="14"/>
        <v>#DIV/0!</v>
      </c>
      <c r="X33" s="295">
        <f ca="1">X34</f>
        <v>0</v>
      </c>
      <c r="Y33" s="149"/>
      <c r="Z33" s="149"/>
    </row>
    <row r="34" spans="1:26" s="284" customFormat="1" ht="19.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278"/>
      <c r="L34" s="281" t="s">
        <v>191</v>
      </c>
      <c r="M34" s="281"/>
      <c r="N34" s="293">
        <v>6</v>
      </c>
      <c r="O34" s="294">
        <f ca="1">VLOOKUP($I$7,OFFSET('Vstupní data'!A13,0,0,1000,COUNTA('Vstupní data'!13:13)),16,FALSE)</f>
        <v>0</v>
      </c>
      <c r="P34" s="295">
        <f ca="1">AVERAGE(O32:O34)</f>
        <v>0</v>
      </c>
      <c r="Q34" s="296">
        <f t="shared" ca="1" si="10"/>
        <v>0</v>
      </c>
      <c r="R34" s="296">
        <f t="shared" ca="1" si="11"/>
        <v>0</v>
      </c>
      <c r="S34" s="293">
        <f ca="1">VLOOKUP($I$7,OFFSET('Vstupní data'!A13,0,0,1000,COUNTA('Vstupní data'!13:13)),33,FALSE)</f>
        <v>0</v>
      </c>
      <c r="T34" s="296" t="e">
        <f ca="1">VLOOKUP($N$2,OFFSET('Vstupní data'!A33,0,0,COUNTA('Vstupní data'!B:B)-8,COUNTA('Vstupní data'!33:33)),37,FALSE)</f>
        <v>#REF!</v>
      </c>
      <c r="U34" s="296" t="e">
        <f ca="1">VLOOKUP($N$2,OFFSET('Vstupní data'!A33,0,0,COUNTA('Vstupní data'!B:B)-8,COUNTA('Vstupní data'!33:33)),44,FALSE)</f>
        <v>#REF!</v>
      </c>
      <c r="V34" s="293">
        <f ca="1">VLOOKUP($I$7,OFFSET('Vstupní data'!A13,0,0,1000,COUNTA('Vstupní data'!13:13)),60,FALSE)</f>
        <v>0</v>
      </c>
      <c r="W34" s="148" t="e">
        <f t="shared" ca="1" si="14"/>
        <v>#DIV/0!</v>
      </c>
      <c r="X34" s="293">
        <f ca="1">VLOOKUP($I$7,OFFSET('Vstupní data'!$A$13,0,0,1000,COUNTA('Vstupní data'!$13:$13)),70,FALSE)</f>
        <v>0</v>
      </c>
      <c r="Y34" s="149"/>
      <c r="Z34" s="149"/>
    </row>
    <row r="35" spans="1:26" s="284" customFormat="1" ht="19.5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278"/>
      <c r="L35" s="281" t="s">
        <v>193</v>
      </c>
      <c r="M35" s="281"/>
      <c r="N35" s="293">
        <v>7</v>
      </c>
      <c r="O35" s="294">
        <f ca="1">VLOOKUP($I$7,OFFSET('Vstupní data'!A13,0,0,1000,COUNTA('Vstupní data'!13:13)),17,FALSE)</f>
        <v>0</v>
      </c>
      <c r="P35" s="295">
        <f ca="1">P37</f>
        <v>0</v>
      </c>
      <c r="Q35" s="296"/>
      <c r="R35" s="296"/>
      <c r="S35" s="295">
        <f ca="1">S37</f>
        <v>0</v>
      </c>
      <c r="T35" s="296"/>
      <c r="U35" s="296"/>
      <c r="V35" s="293">
        <f ca="1">VLOOKUP($I$7,OFFSET('Vstupní data'!A13,0,0,1000,COUNTA('Vstupní data'!13:13)),61,FALSE)</f>
        <v>0</v>
      </c>
      <c r="W35" s="148" t="e">
        <f t="shared" ca="1" si="14"/>
        <v>#DIV/0!</v>
      </c>
      <c r="X35" s="295">
        <f ca="1">X37</f>
        <v>0</v>
      </c>
      <c r="Y35" s="149"/>
      <c r="Z35" s="149"/>
    </row>
    <row r="36" spans="1:26" s="284" customFormat="1" ht="19.5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278"/>
      <c r="L36" s="281" t="s">
        <v>194</v>
      </c>
      <c r="M36" s="281"/>
      <c r="N36" s="293" t="s">
        <v>57</v>
      </c>
      <c r="O36" s="294">
        <f ca="1">VLOOKUP($I$7,OFFSET('Vstupní data'!A13,0,0,1000,COUNTA('Vstupní data'!13:13)),18,FALSE)</f>
        <v>0</v>
      </c>
      <c r="P36" s="295">
        <f ca="1">P37</f>
        <v>0</v>
      </c>
      <c r="Q36" s="296"/>
      <c r="R36" s="296"/>
      <c r="S36" s="295">
        <f ca="1">S37</f>
        <v>0</v>
      </c>
      <c r="T36" s="296"/>
      <c r="U36" s="296"/>
      <c r="V36" s="293">
        <f ca="1">VLOOKUP($I$7,OFFSET('Vstupní data'!A13,0,0,1000,COUNTA('Vstupní data'!13:13)),62,FALSE)</f>
        <v>0</v>
      </c>
      <c r="W36" s="148" t="e">
        <f t="shared" ca="1" si="14"/>
        <v>#DIV/0!</v>
      </c>
      <c r="X36" s="295">
        <f ca="1">X37</f>
        <v>0</v>
      </c>
      <c r="Y36" s="149"/>
      <c r="Z36" s="149"/>
    </row>
    <row r="37" spans="1:26" s="284" customFormat="1" ht="15.95" customHeight="1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278"/>
      <c r="L37" s="281" t="s">
        <v>195</v>
      </c>
      <c r="M37" s="281"/>
      <c r="N37" s="149"/>
      <c r="O37" s="294">
        <f ca="1">VLOOKUP($I$7,OFFSET('Vstupní data'!A13,0,0,1000,COUNTA('Vstupní data'!13:13)),19,FALSE)</f>
        <v>0</v>
      </c>
      <c r="P37" s="295">
        <f ca="1">AVERAGE(O35:O37)</f>
        <v>0</v>
      </c>
      <c r="Q37" s="296"/>
      <c r="R37" s="296"/>
      <c r="S37" s="293">
        <f ca="1">VLOOKUP($I$7,OFFSET('Vstupní data'!A13,0,0,1000,COUNTA('Vstupní data'!13:13)),36,FALSE)</f>
        <v>0</v>
      </c>
      <c r="T37" s="296"/>
      <c r="U37" s="296"/>
      <c r="V37" s="293">
        <f ca="1">VLOOKUP($I$7,OFFSET('Vstupní data'!A13,0,0,1000,COUNTA('Vstupní data'!13:13)),63,FALSE)</f>
        <v>0</v>
      </c>
      <c r="W37" s="148" t="e">
        <f t="shared" ca="1" si="14"/>
        <v>#DIV/0!</v>
      </c>
      <c r="X37" s="293">
        <f ca="1">VLOOKUP($I$7,OFFSET('Vstupní data'!$A$13,0,0,1000,COUNTA('Vstupní data'!$13:$13)),73,FALSE)</f>
        <v>0</v>
      </c>
      <c r="Y37" s="149"/>
      <c r="Z37" s="149"/>
    </row>
    <row r="38" spans="1:26" s="284" customFormat="1" ht="19.5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278"/>
      <c r="L38" s="281" t="s">
        <v>192</v>
      </c>
      <c r="M38" s="281"/>
      <c r="N38" s="149"/>
      <c r="O38" s="294">
        <f ca="1">VLOOKUP($I$7,OFFSET('Vstupní data'!A13,0,0,1000,COUNTA('Vstupní data'!13:13)),20,FALSE)</f>
        <v>0</v>
      </c>
      <c r="P38" s="295">
        <f ca="1">AVERAGE(O38)</f>
        <v>0</v>
      </c>
      <c r="Q38" s="296">
        <f t="shared" ref="Q38" ca="1" si="16">(O38*86400)-P38</f>
        <v>0</v>
      </c>
      <c r="R38" s="296">
        <f t="shared" ref="R38" ca="1" si="17">AVERAGE(P38:Q38)</f>
        <v>0</v>
      </c>
      <c r="S38" s="293">
        <f ca="1">VLOOKUP($I$7,OFFSET('Vstupní data'!A13,0,0,1000,COUNTA('Vstupní data'!13:13)),37,FALSE)</f>
        <v>0</v>
      </c>
      <c r="T38" s="296" t="e">
        <f ca="1">VLOOKUP($N$2,OFFSET('Vstupní data'!A33,0,0,COUNTA('Vstupní data'!B:B)-8,COUNTA('Vstupní data'!33:33)),38,FALSE)</f>
        <v>#REF!</v>
      </c>
      <c r="U38" s="296" t="e">
        <f ca="1">VLOOKUP($N$2,OFFSET('Vstupní data'!A33,0,0,COUNTA('Vstupní data'!B:B)-8,COUNTA('Vstupní data'!33:33)),45,FALSE)</f>
        <v>#REF!</v>
      </c>
      <c r="V38" s="293">
        <f ca="1">VLOOKUP($I$7,OFFSET('Vstupní data'!A13,0,0,1000,COUNTA('Vstupní data'!13:13)),64,FALSE)</f>
        <v>0</v>
      </c>
      <c r="W38" s="148" t="e">
        <f t="shared" ca="1" si="14"/>
        <v>#DIV/0!</v>
      </c>
      <c r="X38" s="297">
        <f ca="1">VLOOKUP($I$7,OFFSET('Vstupní data'!$A$13,0,0,1000,1000),74,FALSE)</f>
        <v>0</v>
      </c>
      <c r="Y38" s="149"/>
      <c r="Z38" s="149"/>
    </row>
    <row r="39" spans="1:26" s="284" customFormat="1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278"/>
      <c r="L39" s="281" t="s">
        <v>196</v>
      </c>
      <c r="M39" s="281"/>
      <c r="N39" s="149"/>
      <c r="O39" s="149">
        <v>1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s="284" customFormat="1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278"/>
      <c r="L40" s="281"/>
      <c r="M40" s="281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s="284" customFormat="1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278"/>
      <c r="L41" s="281"/>
      <c r="M41" s="281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1:26" s="284" customFormat="1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278"/>
      <c r="L42" s="281"/>
      <c r="M42" s="281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1:26" s="284" customFormat="1" ht="23.25" customHeight="1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278"/>
      <c r="L43" s="281"/>
      <c r="M43" s="281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1:26" s="284" customFormat="1" ht="23.2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278"/>
      <c r="L44" s="281"/>
      <c r="M44" s="281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1:26" s="284" customFormat="1" ht="23.25" customHeight="1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278"/>
      <c r="L45" s="281"/>
      <c r="M45" s="281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1:26" s="284" customFormat="1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278"/>
      <c r="L46" s="281"/>
      <c r="M46" s="281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1:26" s="284" customFormat="1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278"/>
      <c r="L47" s="281"/>
      <c r="M47" s="281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s="284" customFormat="1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278"/>
      <c r="L48" s="281"/>
      <c r="M48" s="281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1:28" s="284" customFormat="1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278"/>
      <c r="L49" s="281"/>
      <c r="M49" s="281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1:28" s="284" customFormat="1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278"/>
      <c r="L50" s="281"/>
      <c r="M50" s="281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8" s="284" customFormat="1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49"/>
      <c r="L51" s="229"/>
      <c r="M51" s="281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1:28" s="284" customFormat="1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49"/>
      <c r="L52" s="229"/>
      <c r="M52" s="281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1:28" s="284" customFormat="1" ht="30" customHeight="1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49"/>
      <c r="L53" s="229"/>
      <c r="M53" s="281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1:28" s="284" customFormat="1" ht="31.5" customHeight="1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49"/>
      <c r="L54" s="229"/>
      <c r="M54" s="281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1:28" s="284" customFormat="1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49"/>
      <c r="L55" s="229"/>
      <c r="M55" s="281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1:28" s="284" customFormat="1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49"/>
      <c r="L56" s="229"/>
      <c r="M56" s="281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1:28" s="284" customFormat="1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49"/>
      <c r="L57" s="229"/>
      <c r="M57" s="281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1:28" s="284" customFormat="1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49"/>
      <c r="L58" s="229"/>
      <c r="M58" s="281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1:28" s="284" customFormat="1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49"/>
      <c r="L59" s="229"/>
      <c r="M59" s="281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1:28" s="284" customFormat="1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49"/>
      <c r="L60" s="229"/>
      <c r="M60" s="281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1:28" s="284" customFormat="1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49"/>
      <c r="L61" s="149"/>
      <c r="M61" s="278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1:28" s="284" customFormat="1" ht="15" customHeight="1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49"/>
      <c r="L62" s="149"/>
      <c r="M62" s="278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298"/>
      <c r="AB62" s="298"/>
    </row>
    <row r="63" spans="1:28" s="284" customFormat="1" ht="15.75" hidden="1" customHeight="1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49"/>
      <c r="L63" s="149"/>
      <c r="M63" s="257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287"/>
      <c r="Z63" s="287"/>
      <c r="AA63" s="299"/>
      <c r="AB63" s="299"/>
    </row>
    <row r="64" spans="1:28" s="284" customFormat="1" ht="15.75" hidden="1" customHeight="1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49"/>
      <c r="L64" s="149"/>
      <c r="M64" s="258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51"/>
      <c r="Z64" s="151"/>
      <c r="AA64" s="300"/>
      <c r="AB64" s="300"/>
    </row>
    <row r="65" spans="1:28" s="284" customFormat="1" ht="15.75" hidden="1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49"/>
      <c r="L65" s="151"/>
      <c r="M65" s="260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51"/>
      <c r="Z65" s="151"/>
      <c r="AA65" s="300"/>
      <c r="AB65" s="300"/>
    </row>
    <row r="66" spans="1:28" s="284" customFormat="1" ht="15.75" hidden="1" customHeight="1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49"/>
      <c r="L66" s="150"/>
      <c r="M66" s="260"/>
      <c r="N66" s="149"/>
      <c r="O66" s="149"/>
      <c r="P66" s="287"/>
      <c r="Q66" s="287"/>
      <c r="R66" s="287"/>
      <c r="S66" s="287"/>
      <c r="T66" s="287"/>
      <c r="U66" s="287"/>
      <c r="V66" s="287"/>
      <c r="W66" s="287"/>
      <c r="X66" s="287"/>
      <c r="Y66" s="151"/>
      <c r="Z66" s="151"/>
      <c r="AA66" s="300"/>
      <c r="AB66" s="300"/>
    </row>
    <row r="67" spans="1:28" s="284" customFormat="1" ht="21.75" hidden="1" customHeight="1">
      <c r="A67" s="169"/>
      <c r="B67" s="169"/>
      <c r="C67" s="169"/>
      <c r="D67" s="169"/>
      <c r="E67" s="169"/>
      <c r="F67" s="169"/>
      <c r="G67" s="169"/>
      <c r="H67" s="169"/>
      <c r="I67" s="169"/>
      <c r="J67" s="230"/>
      <c r="K67" s="149"/>
      <c r="L67" s="150"/>
      <c r="M67" s="261"/>
      <c r="N67" s="151"/>
      <c r="O67" s="30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300"/>
      <c r="AB67" s="300"/>
    </row>
    <row r="68" spans="1:28" s="284" customFormat="1" ht="21.75" hidden="1" customHeight="1">
      <c r="A68" s="169"/>
      <c r="B68" s="169"/>
      <c r="C68" s="169"/>
      <c r="D68" s="169"/>
      <c r="E68" s="169"/>
      <c r="F68" s="169"/>
      <c r="G68" s="169"/>
      <c r="H68" s="169"/>
      <c r="I68" s="169"/>
      <c r="J68" s="230"/>
      <c r="K68" s="149"/>
      <c r="L68" s="153"/>
      <c r="M68" s="261"/>
      <c r="N68" s="150"/>
      <c r="O68" s="302"/>
      <c r="P68" s="150"/>
      <c r="Q68" s="150"/>
      <c r="R68" s="150"/>
      <c r="S68" s="150"/>
      <c r="T68" s="151"/>
      <c r="U68" s="151"/>
      <c r="V68" s="151"/>
      <c r="W68" s="151"/>
      <c r="X68" s="151"/>
      <c r="Y68" s="151"/>
      <c r="Z68" s="151"/>
      <c r="AA68" s="300"/>
      <c r="AB68" s="300"/>
    </row>
    <row r="69" spans="1:28" s="284" customFormat="1" ht="21.75" hidden="1" customHeight="1">
      <c r="A69" s="169"/>
      <c r="B69" s="169"/>
      <c r="C69" s="169"/>
      <c r="D69" s="169"/>
      <c r="E69" s="169"/>
      <c r="F69" s="169"/>
      <c r="G69" s="169"/>
      <c r="H69" s="169"/>
      <c r="I69" s="169"/>
      <c r="J69" s="230"/>
      <c r="K69" s="149"/>
      <c r="L69" s="153"/>
      <c r="M69" s="261"/>
      <c r="N69" s="150"/>
      <c r="O69" s="302"/>
      <c r="P69" s="150"/>
      <c r="Q69" s="150"/>
      <c r="R69" s="150"/>
      <c r="S69" s="150"/>
      <c r="T69" s="151"/>
      <c r="U69" s="151"/>
      <c r="V69" s="151"/>
      <c r="W69" s="151"/>
      <c r="X69" s="151"/>
      <c r="Y69" s="151"/>
      <c r="Z69" s="151"/>
      <c r="AA69" s="300"/>
      <c r="AB69" s="300"/>
    </row>
    <row r="70" spans="1:28" s="284" customFormat="1" ht="15" hidden="1" customHeight="1">
      <c r="A70" s="230" t="s">
        <v>44</v>
      </c>
      <c r="B70" s="230"/>
      <c r="C70" s="230"/>
      <c r="D70" s="230"/>
      <c r="E70" s="230"/>
      <c r="F70" s="230"/>
      <c r="G70" s="230"/>
      <c r="H70" s="230"/>
      <c r="I70" s="230"/>
      <c r="J70" s="165"/>
      <c r="K70" s="149"/>
      <c r="L70" s="153"/>
      <c r="M70" s="259"/>
      <c r="N70" s="153"/>
      <c r="O70" s="303"/>
      <c r="P70" s="153"/>
      <c r="Q70" s="153"/>
      <c r="R70" s="150"/>
      <c r="S70" s="150"/>
      <c r="T70" s="151"/>
      <c r="U70" s="151"/>
      <c r="V70" s="151"/>
      <c r="W70" s="151"/>
      <c r="X70" s="151"/>
      <c r="Y70" s="151"/>
      <c r="Z70" s="151"/>
      <c r="AA70" s="300"/>
      <c r="AB70" s="300"/>
    </row>
    <row r="71" spans="1:28" s="284" customFormat="1" ht="30.95" hidden="1" customHeight="1">
      <c r="A71" s="230"/>
      <c r="B71" s="230"/>
      <c r="C71" s="230"/>
      <c r="D71" s="230"/>
      <c r="E71" s="230"/>
      <c r="F71" s="230"/>
      <c r="G71" s="230"/>
      <c r="H71" s="230"/>
      <c r="I71" s="230"/>
      <c r="J71" s="165"/>
      <c r="K71" s="149"/>
      <c r="L71" s="148"/>
      <c r="M71" s="259"/>
      <c r="N71" s="153"/>
      <c r="O71" s="153"/>
      <c r="P71" s="153"/>
      <c r="Q71" s="153"/>
      <c r="R71" s="150"/>
      <c r="S71" s="150"/>
      <c r="T71" s="151"/>
      <c r="U71" s="151"/>
      <c r="V71" s="151"/>
      <c r="W71" s="151"/>
      <c r="X71" s="151"/>
      <c r="Y71" s="304"/>
      <c r="Z71" s="151"/>
      <c r="AA71" s="300"/>
      <c r="AB71" s="300"/>
    </row>
    <row r="72" spans="1:28" s="284" customFormat="1" ht="26.25" hidden="1" customHeight="1">
      <c r="A72" s="230"/>
      <c r="B72" s="230"/>
      <c r="C72" s="230"/>
      <c r="D72" s="230"/>
      <c r="E72" s="230"/>
      <c r="F72" s="230"/>
      <c r="G72" s="230"/>
      <c r="H72" s="230"/>
      <c r="I72" s="230"/>
      <c r="J72" s="171"/>
      <c r="K72" s="149"/>
      <c r="L72" s="148"/>
      <c r="M72" s="262"/>
      <c r="N72" s="153"/>
      <c r="O72" s="153"/>
      <c r="P72" s="153"/>
      <c r="Q72" s="153"/>
      <c r="R72" s="150"/>
      <c r="S72" s="150"/>
      <c r="T72" s="151"/>
      <c r="U72" s="151"/>
      <c r="V72" s="151"/>
      <c r="W72" s="151"/>
      <c r="X72" s="151"/>
      <c r="Y72" s="151" t="s">
        <v>96</v>
      </c>
      <c r="Z72" s="151"/>
      <c r="AA72" s="300"/>
      <c r="AB72" s="300"/>
    </row>
    <row r="73" spans="1:28" s="284" customFormat="1" ht="21" hidden="1" customHeight="1">
      <c r="A73" s="165"/>
      <c r="B73" s="165"/>
      <c r="C73" s="165"/>
      <c r="D73" s="165"/>
      <c r="E73" s="165"/>
      <c r="F73" s="165"/>
      <c r="G73" s="165"/>
      <c r="H73" s="165"/>
      <c r="I73" s="165"/>
      <c r="J73" s="171"/>
      <c r="K73" s="149"/>
      <c r="L73" s="152"/>
      <c r="M73" s="262" t="str">
        <f ca="1">IFERROR(N76-264,"")</f>
        <v/>
      </c>
      <c r="N73" s="149"/>
      <c r="O73" s="149"/>
      <c r="P73" s="149"/>
      <c r="Q73" s="149"/>
      <c r="R73" s="150"/>
      <c r="S73" s="150"/>
      <c r="T73" s="151"/>
      <c r="U73" s="151"/>
      <c r="V73" s="151"/>
      <c r="W73" s="151"/>
      <c r="X73" s="151"/>
      <c r="Y73" s="151" t="s">
        <v>97</v>
      </c>
      <c r="Z73" s="151"/>
      <c r="AA73" s="300"/>
      <c r="AB73" s="300"/>
    </row>
    <row r="74" spans="1:28" s="284" customFormat="1" ht="21" hidden="1" customHeight="1">
      <c r="A74" s="170"/>
      <c r="B74" s="170"/>
      <c r="C74" s="165"/>
      <c r="D74" s="165"/>
      <c r="E74" s="165"/>
      <c r="F74" s="165"/>
      <c r="G74" s="165"/>
      <c r="H74" s="165"/>
      <c r="I74" s="165"/>
      <c r="J74" s="173"/>
      <c r="K74" s="149"/>
      <c r="L74" s="152"/>
      <c r="M74" s="262" t="str">
        <f t="shared" ref="M74:M88" ca="1" si="18">IFERROR(N77-264,"")</f>
        <v/>
      </c>
      <c r="N74" s="148"/>
      <c r="O74" s="148"/>
      <c r="P74" s="148"/>
      <c r="Q74" s="148"/>
      <c r="R74" s="150"/>
      <c r="S74" s="150"/>
      <c r="T74" s="151"/>
      <c r="U74" s="151"/>
      <c r="V74" s="151"/>
      <c r="W74" s="304" t="s">
        <v>93</v>
      </c>
      <c r="X74" s="304"/>
      <c r="Y74" s="151" t="s">
        <v>98</v>
      </c>
      <c r="Z74" s="151"/>
      <c r="AA74" s="300"/>
      <c r="AB74" s="300"/>
    </row>
    <row r="75" spans="1:28" s="284" customFormat="1" ht="21" hidden="1" customHeight="1">
      <c r="A75" s="132" t="s">
        <v>0</v>
      </c>
      <c r="B75" s="140" t="str">
        <f ca="1">B6</f>
        <v>Příklad</v>
      </c>
      <c r="C75" s="171"/>
      <c r="D75" s="171">
        <f ca="1">MATCH($B$75,'Vstupní data'!B13:B577,1)</f>
        <v>1</v>
      </c>
      <c r="E75" s="171"/>
      <c r="F75" s="171"/>
      <c r="G75" s="171"/>
      <c r="H75" s="171"/>
      <c r="I75" s="171"/>
      <c r="J75" s="100"/>
      <c r="K75" s="149"/>
      <c r="L75" s="152"/>
      <c r="M75" s="262" t="str">
        <f t="shared" ca="1" si="18"/>
        <v/>
      </c>
      <c r="N75" s="152" t="s">
        <v>91</v>
      </c>
      <c r="O75" s="152" t="s">
        <v>92</v>
      </c>
      <c r="P75" s="152" t="s">
        <v>24</v>
      </c>
      <c r="Q75" s="152" t="s">
        <v>26</v>
      </c>
      <c r="R75" s="152" t="s">
        <v>27</v>
      </c>
      <c r="S75" s="152" t="s">
        <v>112</v>
      </c>
      <c r="T75" s="151"/>
      <c r="U75" s="151"/>
      <c r="V75" s="151"/>
      <c r="W75" s="151" t="s">
        <v>94</v>
      </c>
      <c r="X75" s="151" t="s">
        <v>95</v>
      </c>
      <c r="Y75" s="151" t="s">
        <v>99</v>
      </c>
      <c r="Z75" s="151"/>
      <c r="AA75" s="300"/>
      <c r="AB75" s="300"/>
    </row>
    <row r="76" spans="1:28" s="284" customFormat="1" ht="21" hidden="1" customHeight="1" thickBot="1">
      <c r="A76" s="172" t="s">
        <v>6</v>
      </c>
      <c r="B76" s="172" t="e">
        <f ca="1">VLOOKUP($B$75,OFFSET('Vstupní data'!#REF!,0,0,COUNTA('Vstupní data'!B:B)-8,COUNTA('Vstupní data'!#REF!)),8,FALSE)</f>
        <v>#REF!</v>
      </c>
      <c r="C76" s="171"/>
      <c r="D76" s="171"/>
      <c r="E76" s="171"/>
      <c r="F76" s="171"/>
      <c r="G76" s="171"/>
      <c r="H76" s="171"/>
      <c r="I76" s="171"/>
      <c r="J76" s="231"/>
      <c r="K76" s="149"/>
      <c r="L76" s="152"/>
      <c r="M76" s="262" t="str">
        <f t="shared" ca="1" si="18"/>
        <v/>
      </c>
      <c r="N76" s="152" t="str">
        <f t="shared" ref="N76:N96" ca="1" si="19">IFERROR(B81-DATE(YEAR(B81),1,0),"")</f>
        <v/>
      </c>
      <c r="O76" s="305" t="str">
        <f ca="1">IFERROR(K86*T76,"")</f>
        <v/>
      </c>
      <c r="P76" s="306" t="e">
        <f t="shared" ref="P76:P96" ca="1" si="20" xml:space="preserve"> IFERROR(IF(A81="2009-2010",C81,NA()),NA())</f>
        <v>#N/A</v>
      </c>
      <c r="Q76" s="306" t="e">
        <f t="shared" ref="Q76:Q96" ca="1" si="21" xml:space="preserve"> IFERROR(IF(A81="2010-2011",C81,NA()),NA())</f>
        <v>#N/A</v>
      </c>
      <c r="R76" s="306" t="e">
        <f t="shared" ref="R76:R96" ca="1" si="22" xml:space="preserve"> IFERROR(IF(A81="2011-2012",C81,NA()),NA())</f>
        <v>#N/A</v>
      </c>
      <c r="S76" s="306" t="e">
        <f t="shared" ref="S76:S96" ca="1" si="23" xml:space="preserve"> IFERROR(IF(A81="2012-2013",C81,NA()),NA())</f>
        <v>#N/A</v>
      </c>
      <c r="T76" s="151">
        <v>1</v>
      </c>
      <c r="U76" s="151"/>
      <c r="V76" s="307"/>
      <c r="W76" s="151">
        <v>21</v>
      </c>
      <c r="X76" s="151">
        <v>1.38888888888889E-3</v>
      </c>
      <c r="Y76" s="151" t="s">
        <v>100</v>
      </c>
      <c r="Z76" s="151"/>
      <c r="AA76" s="300"/>
      <c r="AB76" s="300"/>
    </row>
    <row r="77" spans="1:28" s="284" customFormat="1" ht="21" hidden="1" customHeight="1">
      <c r="A77" s="172" t="s">
        <v>78</v>
      </c>
      <c r="B77" s="172">
        <f ca="1">COUNTIF('Vstupní data'!$B$13:$B$577,B75)</f>
        <v>1</v>
      </c>
      <c r="C77" s="171"/>
      <c r="D77" s="171"/>
      <c r="E77" s="171"/>
      <c r="F77" s="171"/>
      <c r="G77" s="171"/>
      <c r="H77" s="171"/>
      <c r="I77" s="171"/>
      <c r="J77" s="135">
        <v>190</v>
      </c>
      <c r="K77" s="151"/>
      <c r="L77" s="152"/>
      <c r="M77" s="262" t="str">
        <f t="shared" ca="1" si="18"/>
        <v/>
      </c>
      <c r="N77" s="152" t="str">
        <f t="shared" ca="1" si="19"/>
        <v/>
      </c>
      <c r="O77" s="305" t="e">
        <f t="shared" ref="O77:O96" ca="1" si="24">K87*T77</f>
        <v>#VALUE!</v>
      </c>
      <c r="P77" s="306" t="e">
        <f t="shared" ca="1" si="20"/>
        <v>#N/A</v>
      </c>
      <c r="Q77" s="306" t="e">
        <f t="shared" ca="1" si="21"/>
        <v>#N/A</v>
      </c>
      <c r="R77" s="306" t="e">
        <f t="shared" ca="1" si="22"/>
        <v>#N/A</v>
      </c>
      <c r="S77" s="306" t="e">
        <f t="shared" ca="1" si="23"/>
        <v>#N/A</v>
      </c>
      <c r="T77" s="151">
        <v>1</v>
      </c>
      <c r="U77" s="151"/>
      <c r="V77" s="151"/>
      <c r="W77" s="151">
        <v>52</v>
      </c>
      <c r="X77" s="151">
        <v>1.38888888888889E-3</v>
      </c>
      <c r="Y77" s="151" t="s">
        <v>101</v>
      </c>
      <c r="Z77" s="151"/>
      <c r="AA77" s="300"/>
      <c r="AB77" s="300"/>
    </row>
    <row r="78" spans="1:28" s="284" customFormat="1" ht="21" hidden="1" customHeight="1">
      <c r="A78" s="166"/>
      <c r="B78" s="102"/>
      <c r="C78" s="174"/>
      <c r="D78" s="100"/>
      <c r="E78" s="103"/>
      <c r="F78" s="174"/>
      <c r="G78" s="100"/>
      <c r="H78" s="103"/>
      <c r="I78" s="174"/>
      <c r="J78" s="146">
        <f ca="1">IF(ROWS($A$81:C81)&lt;=$B$77,IFERROR(INDEX('Vstupní data'!$CU$13:$CU$577,$D$75-$B$77+ROWS($A$81:C81)),NA()),"")</f>
        <v>2659391.9999999981</v>
      </c>
      <c r="K78" s="150"/>
      <c r="L78" s="152"/>
      <c r="M78" s="262" t="str">
        <f t="shared" ca="1" si="18"/>
        <v/>
      </c>
      <c r="N78" s="152" t="str">
        <f t="shared" ca="1" si="19"/>
        <v/>
      </c>
      <c r="O78" s="305" t="e">
        <f t="shared" ca="1" si="24"/>
        <v>#VALUE!</v>
      </c>
      <c r="P78" s="306" t="e">
        <f t="shared" ca="1" si="20"/>
        <v>#N/A</v>
      </c>
      <c r="Q78" s="306" t="e">
        <f t="shared" ca="1" si="21"/>
        <v>#N/A</v>
      </c>
      <c r="R78" s="306" t="e">
        <f t="shared" ca="1" si="22"/>
        <v>#N/A</v>
      </c>
      <c r="S78" s="306" t="e">
        <f t="shared" ca="1" si="23"/>
        <v>#N/A</v>
      </c>
      <c r="T78" s="151">
        <v>1</v>
      </c>
      <c r="U78" s="151"/>
      <c r="V78" s="151"/>
      <c r="W78" s="151">
        <v>82</v>
      </c>
      <c r="X78" s="151">
        <v>1.38888888888889E-3</v>
      </c>
      <c r="Y78" s="151" t="s">
        <v>102</v>
      </c>
      <c r="Z78" s="151"/>
      <c r="AA78" s="300"/>
      <c r="AB78" s="300"/>
    </row>
    <row r="79" spans="1:28" s="284" customFormat="1" ht="21" hidden="1" customHeight="1">
      <c r="A79" s="310" t="s">
        <v>77</v>
      </c>
      <c r="B79" s="310"/>
      <c r="C79" s="174"/>
      <c r="D79" s="174"/>
      <c r="E79" s="231" t="s">
        <v>113</v>
      </c>
      <c r="F79" s="231"/>
      <c r="G79" s="231"/>
      <c r="H79" s="231"/>
      <c r="I79" s="231"/>
      <c r="J79" s="146" t="str">
        <f ca="1">IF(ROWS($A$81:C82)&lt;=$B$77,IFERROR(INDEX('Vstupní data'!$CU$13:$CU$577,$D$75-$B$77+ROWS($A$81:C82)),NA()),"")</f>
        <v/>
      </c>
      <c r="K79" s="150"/>
      <c r="L79" s="152"/>
      <c r="M79" s="262" t="str">
        <f t="shared" ca="1" si="18"/>
        <v/>
      </c>
      <c r="N79" s="152" t="str">
        <f t="shared" ca="1" si="19"/>
        <v/>
      </c>
      <c r="O79" s="305" t="e">
        <f t="shared" ca="1" si="24"/>
        <v>#VALUE!</v>
      </c>
      <c r="P79" s="306" t="e">
        <f t="shared" ca="1" si="20"/>
        <v>#N/A</v>
      </c>
      <c r="Q79" s="306" t="e">
        <f t="shared" ca="1" si="21"/>
        <v>#N/A</v>
      </c>
      <c r="R79" s="306" t="e">
        <f t="shared" ca="1" si="22"/>
        <v>#N/A</v>
      </c>
      <c r="S79" s="306" t="e">
        <f t="shared" ca="1" si="23"/>
        <v>#N/A</v>
      </c>
      <c r="T79" s="151">
        <v>1</v>
      </c>
      <c r="U79" s="151"/>
      <c r="V79" s="151"/>
      <c r="W79" s="151">
        <v>113</v>
      </c>
      <c r="X79" s="151">
        <v>1.38888888888889E-3</v>
      </c>
      <c r="Y79" s="151" t="s">
        <v>103</v>
      </c>
      <c r="Z79" s="151"/>
      <c r="AA79" s="300"/>
      <c r="AB79" s="300"/>
    </row>
    <row r="80" spans="1:28" s="284" customFormat="1" ht="21" hidden="1" customHeight="1">
      <c r="A80" s="133" t="s">
        <v>5</v>
      </c>
      <c r="B80" s="134" t="s">
        <v>69</v>
      </c>
      <c r="C80" s="134" t="s">
        <v>68</v>
      </c>
      <c r="D80" s="134"/>
      <c r="E80" s="134">
        <v>140</v>
      </c>
      <c r="F80" s="134">
        <v>150</v>
      </c>
      <c r="G80" s="134">
        <v>160</v>
      </c>
      <c r="H80" s="134">
        <v>170</v>
      </c>
      <c r="I80" s="134">
        <v>180</v>
      </c>
      <c r="J80" s="146" t="str">
        <f ca="1">IF(ROWS($A$81:C83)&lt;=$B$77,IFERROR(INDEX('Vstupní data'!$CU$13:$CU$577,$D$75-$B$77+ROWS($A$81:C83)),NA()),"")</f>
        <v/>
      </c>
      <c r="K80" s="153"/>
      <c r="L80" s="152"/>
      <c r="M80" s="262" t="str">
        <f t="shared" ca="1" si="18"/>
        <v/>
      </c>
      <c r="N80" s="152" t="str">
        <f t="shared" ca="1" si="19"/>
        <v/>
      </c>
      <c r="O80" s="305" t="e">
        <f t="shared" ca="1" si="24"/>
        <v>#VALUE!</v>
      </c>
      <c r="P80" s="306" t="e">
        <f t="shared" ca="1" si="20"/>
        <v>#N/A</v>
      </c>
      <c r="Q80" s="306" t="e">
        <f t="shared" ca="1" si="21"/>
        <v>#N/A</v>
      </c>
      <c r="R80" s="306" t="e">
        <f t="shared" ca="1" si="22"/>
        <v>#N/A</v>
      </c>
      <c r="S80" s="306" t="e">
        <f t="shared" ca="1" si="23"/>
        <v>#N/A</v>
      </c>
      <c r="T80" s="151">
        <v>1</v>
      </c>
      <c r="U80" s="151"/>
      <c r="V80" s="151"/>
      <c r="W80" s="151">
        <v>144</v>
      </c>
      <c r="X80" s="151">
        <v>1.38888888888889E-3</v>
      </c>
      <c r="Y80" s="151" t="s">
        <v>104</v>
      </c>
      <c r="Z80" s="151"/>
      <c r="AA80" s="300"/>
      <c r="AB80" s="300"/>
    </row>
    <row r="81" spans="1:28" s="284" customFormat="1" ht="21" hidden="1" customHeight="1">
      <c r="A81" s="117" t="str">
        <f ca="1">IF(ROWS($B$81:B81)&lt;=$B$77,IFERROR(INDEX('Vstupní data'!$G$13:$G$577,$D$75-$B$77+ROWS($B$81:B81))," ")," ")</f>
        <v>2020-2021</v>
      </c>
      <c r="B81" s="118" t="str">
        <f ca="1">IF(ROWS($B$81:B81)&lt;=$B$77,IFERROR(INDEX('Vstupní data'!$F$13:$F$577,$D$75-$B$77+ROWS($B$81:B81)),""),"")</f>
        <v>dd.mm.rrrr</v>
      </c>
      <c r="C81" s="127">
        <f ca="1">IF(ROWS($B$81:B81)&lt;=$B$77,IFERROR(INDEX('Vstupní data'!$Q$13:$Q$577,$D$75-$B$77+ROWS($B$81:B81)),NA()),"")</f>
        <v>64.319999999999993</v>
      </c>
      <c r="D81" s="119"/>
      <c r="E81" s="119">
        <f ca="1">IF(ROWS($A$81:C81)&lt;=$B$77,IFERROR(INDEX('Vstupní data'!$CP$13:$CP$577,$D$75-$B$77+ROWS($A$81:C81)),NA()),"")</f>
        <v>3134592.0000000009</v>
      </c>
      <c r="F81" s="119">
        <f ca="1">IF(ROWS($A$81:C81)&lt;=$B$77,IFERROR(INDEX('Vstupní data'!$CQ$13:$CQ$577,$D$75-$B$77+ROWS($A$81:C81)),NA()),"")</f>
        <v>3039552.0000000005</v>
      </c>
      <c r="G81" s="119">
        <f ca="1">IF(ROWS($A$81:C81)&lt;=$B$77,IFERROR(INDEX('Vstupní data'!$CR$13:$CR$577,$D$75-$B$77+ROWS($A$81:C81)),NA()),"")</f>
        <v>2944512</v>
      </c>
      <c r="H81" s="119">
        <f ca="1">IF(ROWS($A$81:C81)&lt;=$B$77,IFERROR(INDEX('Vstupní data'!$CS$13:$CS$577,$D$75-$B$77+ROWS($A$81:C81)),NA()),"")</f>
        <v>2849471.9999999991</v>
      </c>
      <c r="I81" s="119">
        <f ca="1">IF(ROWS($A$81:C81)&lt;=$B$77,IFERROR(INDEX('Vstupní data'!$CT$13:$CT$577,$D$75-$B$77+ROWS($A$81:C81)),NA()),"")</f>
        <v>2754431.9999999991</v>
      </c>
      <c r="J81" s="146" t="str">
        <f ca="1">IF(ROWS($A$81:C84)&lt;=$B$77,IFERROR(INDEX('Vstupní data'!$CU$13:$CU$577,$D$75-$B$77+ROWS($A$81:C84)),NA()),"")</f>
        <v/>
      </c>
      <c r="K81" s="153"/>
      <c r="L81" s="152"/>
      <c r="M81" s="262" t="str">
        <f t="shared" ca="1" si="18"/>
        <v/>
      </c>
      <c r="N81" s="152" t="str">
        <f t="shared" ca="1" si="19"/>
        <v/>
      </c>
      <c r="O81" s="305" t="e">
        <f t="shared" ca="1" si="24"/>
        <v>#VALUE!</v>
      </c>
      <c r="P81" s="306" t="e">
        <f t="shared" ca="1" si="20"/>
        <v>#N/A</v>
      </c>
      <c r="Q81" s="306" t="e">
        <f t="shared" ca="1" si="21"/>
        <v>#N/A</v>
      </c>
      <c r="R81" s="306" t="e">
        <f t="shared" ca="1" si="22"/>
        <v>#N/A</v>
      </c>
      <c r="S81" s="306" t="e">
        <f t="shared" ca="1" si="23"/>
        <v>#N/A</v>
      </c>
      <c r="T81" s="151">
        <v>1</v>
      </c>
      <c r="U81" s="151"/>
      <c r="V81" s="151"/>
      <c r="W81" s="151">
        <v>172</v>
      </c>
      <c r="X81" s="151">
        <v>1.38888888888889E-3</v>
      </c>
      <c r="Y81" s="151" t="s">
        <v>105</v>
      </c>
      <c r="Z81" s="151"/>
      <c r="AA81" s="300"/>
      <c r="AB81" s="300"/>
    </row>
    <row r="82" spans="1:28" s="284" customFormat="1" ht="21" hidden="1" customHeight="1">
      <c r="A82" s="117" t="str">
        <f ca="1">IF(ROWS($B$81:B82)&lt;=$B$77,IFERROR(INDEX('Vstupní data'!$G$13:$G$577,$D$75-$B$77+ROWS($B$81:B82))," ")," ")</f>
        <v xml:space="preserve"> </v>
      </c>
      <c r="B82" s="118" t="str">
        <f ca="1">IF(ROWS($B$81:B82)&lt;=$B$77,IFERROR(INDEX('Vstupní data'!$F$13:$F$577,$D$75-$B$77+ROWS($B$81:B82)),""),"")</f>
        <v/>
      </c>
      <c r="C82" s="127" t="str">
        <f ca="1">IF(ROWS($B$81:B82)&lt;=$B$77,IFERROR(INDEX('Vstupní data'!$Q$13:$Q$577,$D$75-$B$77+ROWS($B$81:B82)),NA()),"")</f>
        <v/>
      </c>
      <c r="D82" s="119"/>
      <c r="E82" s="119" t="str">
        <f ca="1">IF(ROWS($A$81:C82)&lt;=$B$77,IFERROR(INDEX('Vstupní data'!$CP$13:$CP$577,$D$75-$B$77+ROWS($A$81:C82)),NA()),"")</f>
        <v/>
      </c>
      <c r="F82" s="119" t="str">
        <f ca="1">IF(ROWS($A$81:C82)&lt;=$B$77,IFERROR(INDEX('Vstupní data'!$CQ$13:$CQ$577,$D$75-$B$77+ROWS($A$81:C82)),NA()),"")</f>
        <v/>
      </c>
      <c r="G82" s="119" t="str">
        <f ca="1">IF(ROWS($A$81:C82)&lt;=$B$77,IFERROR(INDEX('Vstupní data'!$CR$13:$CR$577,$D$75-$B$77+ROWS($A$81:C82)),NA()),"")</f>
        <v/>
      </c>
      <c r="H82" s="119" t="str">
        <f ca="1">IF(ROWS($A$81:C82)&lt;=$B$77,IFERROR(INDEX('Vstupní data'!$CS$13:$CS$577,$D$75-$B$77+ROWS($A$81:C82)),NA()),"")</f>
        <v/>
      </c>
      <c r="I82" s="119" t="str">
        <f ca="1">IF(ROWS($A$81:C82)&lt;=$B$77,IFERROR(INDEX('Vstupní data'!$CT$13:$CT$577,$D$75-$B$77+ROWS($A$81:C82)),NA()),"")</f>
        <v/>
      </c>
      <c r="J82" s="146" t="str">
        <f ca="1">IF(ROWS($A$81:C85)&lt;=$B$77,IFERROR(INDEX('Vstupní data'!$CU$13:$CU$577,$D$75-$B$77+ROWS($A$81:C85)),NA()),"")</f>
        <v/>
      </c>
      <c r="K82" s="153"/>
      <c r="L82" s="152"/>
      <c r="M82" s="262" t="str">
        <f t="shared" ca="1" si="18"/>
        <v/>
      </c>
      <c r="N82" s="152" t="str">
        <f t="shared" ca="1" si="19"/>
        <v/>
      </c>
      <c r="O82" s="305" t="e">
        <f t="shared" ca="1" si="24"/>
        <v>#VALUE!</v>
      </c>
      <c r="P82" s="306" t="e">
        <f t="shared" ca="1" si="20"/>
        <v>#N/A</v>
      </c>
      <c r="Q82" s="306" t="e">
        <f t="shared" ca="1" si="21"/>
        <v>#N/A</v>
      </c>
      <c r="R82" s="306" t="e">
        <f t="shared" ca="1" si="22"/>
        <v>#N/A</v>
      </c>
      <c r="S82" s="306" t="e">
        <f t="shared" ca="1" si="23"/>
        <v>#N/A</v>
      </c>
      <c r="T82" s="151">
        <v>1</v>
      </c>
      <c r="U82" s="151"/>
      <c r="V82" s="151"/>
      <c r="W82" s="151">
        <v>203</v>
      </c>
      <c r="X82" s="151">
        <v>1.38888888888889E-3</v>
      </c>
      <c r="Y82" s="151" t="s">
        <v>106</v>
      </c>
      <c r="Z82" s="151"/>
      <c r="AA82" s="300"/>
      <c r="AB82" s="300"/>
    </row>
    <row r="83" spans="1:28" s="284" customFormat="1" ht="21" hidden="1" customHeight="1">
      <c r="A83" s="117" t="str">
        <f ca="1">IF(ROWS($B$81:B83)&lt;=$B$77,IFERROR(INDEX('Vstupní data'!$G$13:$G$577,$D$75-$B$77+ROWS($B$81:B83))," ")," ")</f>
        <v xml:space="preserve"> </v>
      </c>
      <c r="B83" s="118" t="str">
        <f ca="1">IF(ROWS($B$81:B83)&lt;=$B$77,IFERROR(INDEX('Vstupní data'!$F$13:$F$577,$D$75-$B$77+ROWS($B$81:B83)),""),"")</f>
        <v/>
      </c>
      <c r="C83" s="127" t="str">
        <f ca="1">IF(ROWS($B$81:B83)&lt;=$B$77,IFERROR(INDEX('Vstupní data'!$Q$13:$Q$577,$D$75-$B$77+ROWS($B$81:B83)),NA()),"")</f>
        <v/>
      </c>
      <c r="D83" s="119"/>
      <c r="E83" s="119" t="str">
        <f ca="1">IF(ROWS($A$81:C83)&lt;=$B$77,IFERROR(INDEX('Vstupní data'!$CP$13:$CP$577,$D$75-$B$77+ROWS($A$81:C83)),NA()),"")</f>
        <v/>
      </c>
      <c r="F83" s="119" t="str">
        <f ca="1">IF(ROWS($A$81:C83)&lt;=$B$77,IFERROR(INDEX('Vstupní data'!$CQ$13:$CQ$577,$D$75-$B$77+ROWS($A$81:C83)),NA()),"")</f>
        <v/>
      </c>
      <c r="G83" s="119" t="str">
        <f ca="1">IF(ROWS($A$81:C83)&lt;=$B$77,IFERROR(INDEX('Vstupní data'!$CR$13:$CR$577,$D$75-$B$77+ROWS($A$81:C83)),NA()),"")</f>
        <v/>
      </c>
      <c r="H83" s="119" t="str">
        <f ca="1">IF(ROWS($A$81:C83)&lt;=$B$77,IFERROR(INDEX('Vstupní data'!$CS$13:$CS$577,$D$75-$B$77+ROWS($A$81:C83)),NA()),"")</f>
        <v/>
      </c>
      <c r="I83" s="119" t="str">
        <f ca="1">IF(ROWS($A$81:C83)&lt;=$B$77,IFERROR(INDEX('Vstupní data'!$CT$13:$CT$577,$D$75-$B$77+ROWS($A$81:C83)),NA()),"")</f>
        <v/>
      </c>
      <c r="J83" s="146" t="str">
        <f ca="1">IF(ROWS($A$81:C86)&lt;=$B$77,IFERROR(INDEX('Vstupní data'!$CU$13:$CU$577,$D$75-$B$77+ROWS($A$81:C86)),NA()),"")</f>
        <v/>
      </c>
      <c r="K83" s="148"/>
      <c r="L83" s="152"/>
      <c r="M83" s="262" t="str">
        <f t="shared" ca="1" si="18"/>
        <v/>
      </c>
      <c r="N83" s="152" t="str">
        <f t="shared" ca="1" si="19"/>
        <v/>
      </c>
      <c r="O83" s="305" t="e">
        <f t="shared" ca="1" si="24"/>
        <v>#VALUE!</v>
      </c>
      <c r="P83" s="306" t="e">
        <f t="shared" ca="1" si="20"/>
        <v>#N/A</v>
      </c>
      <c r="Q83" s="306" t="e">
        <f t="shared" ca="1" si="21"/>
        <v>#N/A</v>
      </c>
      <c r="R83" s="306" t="e">
        <f t="shared" ca="1" si="22"/>
        <v>#N/A</v>
      </c>
      <c r="S83" s="306" t="e">
        <f t="shared" ca="1" si="23"/>
        <v>#N/A</v>
      </c>
      <c r="T83" s="151">
        <v>1</v>
      </c>
      <c r="U83" s="151"/>
      <c r="V83" s="151"/>
      <c r="W83" s="151">
        <v>233</v>
      </c>
      <c r="X83" s="151">
        <v>1.38888888888889E-3</v>
      </c>
      <c r="Y83" s="151" t="s">
        <v>107</v>
      </c>
      <c r="Z83" s="151"/>
      <c r="AA83" s="300"/>
      <c r="AB83" s="300"/>
    </row>
    <row r="84" spans="1:28" s="284" customFormat="1" ht="21" hidden="1" customHeight="1">
      <c r="A84" s="117" t="str">
        <f ca="1">IF(ROWS($B$81:B84)&lt;=$B$77,IFERROR(INDEX('Vstupní data'!$G$13:$G$577,$D$75-$B$77+ROWS($B$81:B84))," ")," ")</f>
        <v xml:space="preserve"> </v>
      </c>
      <c r="B84" s="118" t="str">
        <f ca="1">IF(ROWS($B$81:B84)&lt;=$B$77,IFERROR(INDEX('Vstupní data'!$F$13:$F$577,$D$75-$B$77+ROWS($B$81:B84)),""),"")</f>
        <v/>
      </c>
      <c r="C84" s="127" t="str">
        <f ca="1">IF(ROWS($B$81:B84)&lt;=$B$77,IFERROR(INDEX('Vstupní data'!$Q$13:$Q$577,$D$75-$B$77+ROWS($B$81:B84)),NA()),"")</f>
        <v/>
      </c>
      <c r="D84" s="119"/>
      <c r="E84" s="119" t="str">
        <f ca="1">IF(ROWS($A$81:C84)&lt;=$B$77,IFERROR(INDEX('Vstupní data'!$CP$13:$CP$577,$D$75-$B$77+ROWS($A$81:C84)),NA()),"")</f>
        <v/>
      </c>
      <c r="F84" s="119" t="str">
        <f ca="1">IF(ROWS($A$81:C84)&lt;=$B$77,IFERROR(INDEX('Vstupní data'!$CQ$13:$CQ$577,$D$75-$B$77+ROWS($A$81:C84)),NA()),"")</f>
        <v/>
      </c>
      <c r="G84" s="119" t="str">
        <f ca="1">IF(ROWS($A$81:C84)&lt;=$B$77,IFERROR(INDEX('Vstupní data'!$CR$13:$CR$577,$D$75-$B$77+ROWS($A$81:C84)),NA()),"")</f>
        <v/>
      </c>
      <c r="H84" s="119" t="str">
        <f ca="1">IF(ROWS($A$81:C84)&lt;=$B$77,IFERROR(INDEX('Vstupní data'!$CS$13:$CS$577,$D$75-$B$77+ROWS($A$81:C84)),NA()),"")</f>
        <v/>
      </c>
      <c r="I84" s="119" t="str">
        <f ca="1">IF(ROWS($A$81:C84)&lt;=$B$77,IFERROR(INDEX('Vstupní data'!$CT$13:$CT$577,$D$75-$B$77+ROWS($A$81:C84)),NA()),"")</f>
        <v/>
      </c>
      <c r="J84" s="146" t="str">
        <f ca="1">IF(ROWS($A$81:C87)&lt;=$B$77,IFERROR(INDEX('Vstupní data'!$CU$13:$CU$577,$D$75-$B$77+ROWS($A$81:C87)),NA()),"")</f>
        <v/>
      </c>
      <c r="K84" s="148"/>
      <c r="L84" s="152"/>
      <c r="M84" s="262" t="str">
        <f t="shared" ca="1" si="18"/>
        <v/>
      </c>
      <c r="N84" s="152" t="str">
        <f t="shared" ca="1" si="19"/>
        <v/>
      </c>
      <c r="O84" s="305" t="e">
        <f t="shared" ca="1" si="24"/>
        <v>#VALUE!</v>
      </c>
      <c r="P84" s="306" t="e">
        <f t="shared" ca="1" si="20"/>
        <v>#N/A</v>
      </c>
      <c r="Q84" s="306" t="e">
        <f t="shared" ca="1" si="21"/>
        <v>#N/A</v>
      </c>
      <c r="R84" s="306" t="e">
        <f t="shared" ca="1" si="22"/>
        <v>#N/A</v>
      </c>
      <c r="S84" s="306" t="e">
        <f t="shared" ca="1" si="23"/>
        <v>#N/A</v>
      </c>
      <c r="T84" s="151">
        <v>1</v>
      </c>
      <c r="U84" s="151"/>
      <c r="V84" s="151"/>
      <c r="W84" s="151">
        <v>264</v>
      </c>
      <c r="X84" s="151">
        <v>1.38888888888889E-3</v>
      </c>
      <c r="Y84" s="151" t="s">
        <v>108</v>
      </c>
      <c r="Z84" s="151"/>
      <c r="AA84" s="300"/>
      <c r="AB84" s="300"/>
    </row>
    <row r="85" spans="1:28" s="284" customFormat="1" ht="21" hidden="1" customHeight="1">
      <c r="A85" s="117" t="str">
        <f ca="1">IF(ROWS($B$81:B85)&lt;=$B$77,IFERROR(INDEX('Vstupní data'!$G$13:$G$577,$D$75-$B$77+ROWS($B$81:B85))," ")," ")</f>
        <v xml:space="preserve"> </v>
      </c>
      <c r="B85" s="118" t="str">
        <f ca="1">IF(ROWS($B$81:B85)&lt;=$B$77,IFERROR(INDEX('Vstupní data'!$F$13:$F$577,$D$75-$B$77+ROWS($B$81:B85)),""),"")</f>
        <v/>
      </c>
      <c r="C85" s="127" t="str">
        <f ca="1">IF(ROWS($B$81:B85)&lt;=$B$77,IFERROR(INDEX('Vstupní data'!$Q$13:$Q$577,$D$75-$B$77+ROWS($B$81:B85)),NA()),"")</f>
        <v/>
      </c>
      <c r="D85" s="119"/>
      <c r="E85" s="119" t="str">
        <f ca="1">IF(ROWS($A$81:C85)&lt;=$B$77,IFERROR(INDEX('Vstupní data'!$CP$13:$CP$577,$D$75-$B$77+ROWS($A$81:C85)),NA()),"")</f>
        <v/>
      </c>
      <c r="F85" s="119" t="str">
        <f ca="1">IF(ROWS($A$81:C85)&lt;=$B$77,IFERROR(INDEX('Vstupní data'!$CQ$13:$CQ$577,$D$75-$B$77+ROWS($A$81:C85)),NA()),"")</f>
        <v/>
      </c>
      <c r="G85" s="119" t="str">
        <f ca="1">IF(ROWS($A$81:C85)&lt;=$B$77,IFERROR(INDEX('Vstupní data'!$CR$13:$CR$577,$D$75-$B$77+ROWS($A$81:C85)),NA()),"")</f>
        <v/>
      </c>
      <c r="H85" s="119" t="str">
        <f ca="1">IF(ROWS($A$81:C85)&lt;=$B$77,IFERROR(INDEX('Vstupní data'!$CS$13:$CS$577,$D$75-$B$77+ROWS($A$81:C85)),NA()),"")</f>
        <v/>
      </c>
      <c r="I85" s="119" t="str">
        <f ca="1">IF(ROWS($A$81:C85)&lt;=$B$77,IFERROR(INDEX('Vstupní data'!$CT$13:$CT$577,$D$75-$B$77+ROWS($A$81:C85)),NA()),"")</f>
        <v/>
      </c>
      <c r="J85" s="146" t="str">
        <f ca="1">IF(ROWS($A$81:C88)&lt;=$B$77,IFERROR(INDEX('Vstupní data'!$CU$13:$CU$577,$D$75-$B$77+ROWS($A$81:C88)),NA()),"")</f>
        <v/>
      </c>
      <c r="K85" s="152" t="s">
        <v>92</v>
      </c>
      <c r="L85" s="152"/>
      <c r="M85" s="262" t="str">
        <f t="shared" ca="1" si="18"/>
        <v/>
      </c>
      <c r="N85" s="152" t="str">
        <f t="shared" ca="1" si="19"/>
        <v/>
      </c>
      <c r="O85" s="305" t="e">
        <f t="shared" ca="1" si="24"/>
        <v>#VALUE!</v>
      </c>
      <c r="P85" s="306" t="e">
        <f t="shared" ca="1" si="20"/>
        <v>#N/A</v>
      </c>
      <c r="Q85" s="306" t="e">
        <f t="shared" ca="1" si="21"/>
        <v>#N/A</v>
      </c>
      <c r="R85" s="306" t="e">
        <f t="shared" ca="1" si="22"/>
        <v>#N/A</v>
      </c>
      <c r="S85" s="306" t="e">
        <f t="shared" ca="1" si="23"/>
        <v>#N/A</v>
      </c>
      <c r="T85" s="151">
        <v>1</v>
      </c>
      <c r="U85" s="151"/>
      <c r="V85" s="151"/>
      <c r="W85" s="151">
        <v>294</v>
      </c>
      <c r="X85" s="151">
        <v>1.38888888888889E-3</v>
      </c>
      <c r="Y85" s="151"/>
      <c r="Z85" s="151"/>
      <c r="AA85" s="300"/>
      <c r="AB85" s="300"/>
    </row>
    <row r="86" spans="1:28" s="284" customFormat="1" ht="21" hidden="1" customHeight="1">
      <c r="A86" s="117" t="str">
        <f ca="1">IF(ROWS($B$81:B86)&lt;=$B$77,IFERROR(INDEX('Vstupní data'!$G$13:$G$577,$D$75-$B$77+ROWS($B$81:B86))," ")," ")</f>
        <v xml:space="preserve"> </v>
      </c>
      <c r="B86" s="118" t="str">
        <f ca="1">IF(ROWS($B$81:B86)&lt;=$B$77,IFERROR(INDEX('Vstupní data'!$F$13:$F$577,$D$75-$B$77+ROWS($B$81:B86)),""),"")</f>
        <v/>
      </c>
      <c r="C86" s="127" t="str">
        <f ca="1">IF(ROWS($B$81:B86)&lt;=$B$77,IFERROR(INDEX('Vstupní data'!$Q$13:$Q$577,$D$75-$B$77+ROWS($B$81:B86)),NA()),"")</f>
        <v/>
      </c>
      <c r="D86" s="119"/>
      <c r="E86" s="119" t="str">
        <f ca="1">IF(ROWS($A$81:C86)&lt;=$B$77,IFERROR(INDEX('Vstupní data'!$CP$13:$CP$577,$D$75-$B$77+ROWS($A$81:C86)),NA()),"")</f>
        <v/>
      </c>
      <c r="F86" s="119" t="str">
        <f ca="1">IF(ROWS($A$81:C86)&lt;=$B$77,IFERROR(INDEX('Vstupní data'!$CQ$13:$CQ$577,$D$75-$B$77+ROWS($A$81:C86)),NA()),"")</f>
        <v/>
      </c>
      <c r="G86" s="119" t="str">
        <f ca="1">IF(ROWS($A$81:C86)&lt;=$B$77,IFERROR(INDEX('Vstupní data'!$CR$13:$CR$577,$D$75-$B$77+ROWS($A$81:C86)),NA()),"")</f>
        <v/>
      </c>
      <c r="H86" s="119" t="str">
        <f ca="1">IF(ROWS($A$81:C86)&lt;=$B$77,IFERROR(INDEX('Vstupní data'!$CS$13:$CS$577,$D$75-$B$77+ROWS($A$81:C86)),NA()),"")</f>
        <v/>
      </c>
      <c r="I86" s="119" t="str">
        <f ca="1">IF(ROWS($A$81:C86)&lt;=$B$77,IFERROR(INDEX('Vstupní data'!$CT$13:$CT$577,$D$75-$B$77+ROWS($A$81:C86)),NA()),"")</f>
        <v/>
      </c>
      <c r="J86" s="146" t="str">
        <f ca="1">IF(ROWS($A$81:C89)&lt;=$B$77,IFERROR(INDEX('Vstupní data'!$CU$13:$CU$577,$D$75-$B$77+ROWS($A$81:C89)),NA()),"")</f>
        <v/>
      </c>
      <c r="K86" s="152" t="str">
        <f ca="1">IFERROR(IF(M73&gt;0,M73,M73+365),"")</f>
        <v/>
      </c>
      <c r="L86" s="152"/>
      <c r="M86" s="262" t="str">
        <f t="shared" ca="1" si="18"/>
        <v/>
      </c>
      <c r="N86" s="152" t="str">
        <f t="shared" ca="1" si="19"/>
        <v/>
      </c>
      <c r="O86" s="305" t="e">
        <f t="shared" ca="1" si="24"/>
        <v>#VALUE!</v>
      </c>
      <c r="P86" s="306" t="e">
        <f t="shared" ca="1" si="20"/>
        <v>#N/A</v>
      </c>
      <c r="Q86" s="306" t="e">
        <f t="shared" ca="1" si="21"/>
        <v>#N/A</v>
      </c>
      <c r="R86" s="306" t="e">
        <f t="shared" ca="1" si="22"/>
        <v>#N/A</v>
      </c>
      <c r="S86" s="306" t="e">
        <f t="shared" ca="1" si="23"/>
        <v>#N/A</v>
      </c>
      <c r="T86" s="151">
        <v>1</v>
      </c>
      <c r="U86" s="151"/>
      <c r="V86" s="151"/>
      <c r="W86" s="151">
        <v>325</v>
      </c>
      <c r="X86" s="151">
        <v>1.38888888888889E-3</v>
      </c>
      <c r="Y86" s="149"/>
      <c r="Z86" s="149"/>
      <c r="AA86" s="298"/>
      <c r="AB86" s="298"/>
    </row>
    <row r="87" spans="1:28" s="284" customFormat="1" ht="21" hidden="1" customHeight="1">
      <c r="A87" s="117" t="str">
        <f ca="1">IF(ROWS($B$81:B87)&lt;=$B$77,IFERROR(INDEX('Vstupní data'!$G$13:$G$577,$D$75-$B$77+ROWS($B$81:B87))," ")," ")</f>
        <v xml:space="preserve"> </v>
      </c>
      <c r="B87" s="118" t="str">
        <f ca="1">IF(ROWS($B$81:B87)&lt;=$B$77,IFERROR(INDEX('Vstupní data'!$F$13:$F$577,$D$75-$B$77+ROWS($B$81:B87)),""),"")</f>
        <v/>
      </c>
      <c r="C87" s="127" t="str">
        <f ca="1">IF(ROWS($B$81:B87)&lt;=$B$77,IFERROR(INDEX('Vstupní data'!$Q$13:$Q$577,$D$75-$B$77+ROWS($B$81:B87)),NA()),"")</f>
        <v/>
      </c>
      <c r="D87" s="119"/>
      <c r="E87" s="119" t="str">
        <f ca="1">IF(ROWS($A$81:C87)&lt;=$B$77,IFERROR(INDEX('Vstupní data'!$CP$13:$CP$577,$D$75-$B$77+ROWS($A$81:C87)),NA()),"")</f>
        <v/>
      </c>
      <c r="F87" s="119" t="str">
        <f ca="1">IF(ROWS($A$81:C87)&lt;=$B$77,IFERROR(INDEX('Vstupní data'!$CQ$13:$CQ$577,$D$75-$B$77+ROWS($A$81:C87)),NA()),"")</f>
        <v/>
      </c>
      <c r="G87" s="119" t="str">
        <f ca="1">IF(ROWS($A$81:C87)&lt;=$B$77,IFERROR(INDEX('Vstupní data'!$CR$13:$CR$577,$D$75-$B$77+ROWS($A$81:C87)),NA()),"")</f>
        <v/>
      </c>
      <c r="H87" s="119" t="str">
        <f ca="1">IF(ROWS($A$81:C87)&lt;=$B$77,IFERROR(INDEX('Vstupní data'!$CS$13:$CS$577,$D$75-$B$77+ROWS($A$81:C87)),NA()),"")</f>
        <v/>
      </c>
      <c r="I87" s="119" t="str">
        <f ca="1">IF(ROWS($A$81:C87)&lt;=$B$77,IFERROR(INDEX('Vstupní data'!$CT$13:$CT$577,$D$75-$B$77+ROWS($A$81:C87)),NA()),"")</f>
        <v/>
      </c>
      <c r="J87" s="146" t="str">
        <f ca="1">IF(ROWS($A$81:C90)&lt;=$B$77,IFERROR(INDEX('Vstupní data'!$CU$13:$CU$577,$D$75-$B$77+ROWS($A$81:C90)),NA()),"")</f>
        <v/>
      </c>
      <c r="K87" s="152" t="str">
        <f t="shared" ref="K87:K100" ca="1" si="25">IFERROR(IF(M74&gt;0,M74,M74+365),"")</f>
        <v/>
      </c>
      <c r="L87" s="152"/>
      <c r="M87" s="262" t="str">
        <f t="shared" ca="1" si="18"/>
        <v/>
      </c>
      <c r="N87" s="152" t="str">
        <f t="shared" ca="1" si="19"/>
        <v/>
      </c>
      <c r="O87" s="305" t="e">
        <f t="shared" ca="1" si="24"/>
        <v>#VALUE!</v>
      </c>
      <c r="P87" s="306" t="e">
        <f t="shared" ca="1" si="20"/>
        <v>#N/A</v>
      </c>
      <c r="Q87" s="306" t="e">
        <f t="shared" ca="1" si="21"/>
        <v>#N/A</v>
      </c>
      <c r="R87" s="306" t="e">
        <f t="shared" ca="1" si="22"/>
        <v>#N/A</v>
      </c>
      <c r="S87" s="306" t="e">
        <f t="shared" ca="1" si="23"/>
        <v>#N/A</v>
      </c>
      <c r="T87" s="151">
        <v>1</v>
      </c>
      <c r="U87" s="151"/>
      <c r="V87" s="151"/>
      <c r="W87" s="151">
        <v>356</v>
      </c>
      <c r="X87" s="151">
        <v>1.38888888888889E-3</v>
      </c>
      <c r="Y87" s="149"/>
      <c r="Z87" s="149"/>
      <c r="AA87" s="298"/>
      <c r="AB87" s="298"/>
    </row>
    <row r="88" spans="1:28" s="284" customFormat="1" ht="21" hidden="1" customHeight="1">
      <c r="A88" s="117" t="str">
        <f ca="1">IF(ROWS($B$81:B88)&lt;=$B$77,IFERROR(INDEX('Vstupní data'!$G$13:$G$577,$D$75-$B$77+ROWS($B$81:B88))," ")," ")</f>
        <v xml:space="preserve"> </v>
      </c>
      <c r="B88" s="118" t="str">
        <f ca="1">IF(ROWS($B$81:B88)&lt;=$B$77,IFERROR(INDEX('Vstupní data'!$F$13:$F$577,$D$75-$B$77+ROWS($B$81:B88)),""),"")</f>
        <v/>
      </c>
      <c r="C88" s="127" t="str">
        <f ca="1">IF(ROWS($B$81:B88)&lt;=$B$77,IFERROR(INDEX('Vstupní data'!$Q$13:$Q$577,$D$75-$B$77+ROWS($B$81:B88)),NA()),"")</f>
        <v/>
      </c>
      <c r="D88" s="119"/>
      <c r="E88" s="119" t="str">
        <f ca="1">IF(ROWS($A$81:C88)&lt;=$B$77,IFERROR(INDEX('Vstupní data'!$CP$13:$CP$577,$D$75-$B$77+ROWS($A$81:C88)),NA()),"")</f>
        <v/>
      </c>
      <c r="F88" s="119" t="str">
        <f ca="1">IF(ROWS($A$81:C88)&lt;=$B$77,IFERROR(INDEX('Vstupní data'!$CQ$13:$CQ$577,$D$75-$B$77+ROWS($A$81:C88)),NA()),"")</f>
        <v/>
      </c>
      <c r="G88" s="119" t="str">
        <f ca="1">IF(ROWS($A$81:C88)&lt;=$B$77,IFERROR(INDEX('Vstupní data'!$CR$13:$CR$577,$D$75-$B$77+ROWS($A$81:C88)),NA()),"")</f>
        <v/>
      </c>
      <c r="H88" s="119" t="str">
        <f ca="1">IF(ROWS($A$81:C88)&lt;=$B$77,IFERROR(INDEX('Vstupní data'!$CS$13:$CS$577,$D$75-$B$77+ROWS($A$81:C88)),NA()),"")</f>
        <v/>
      </c>
      <c r="I88" s="119" t="str">
        <f ca="1">IF(ROWS($A$81:C88)&lt;=$B$77,IFERROR(INDEX('Vstupní data'!$CT$13:$CT$577,$D$75-$B$77+ROWS($A$81:C88)),NA()),"")</f>
        <v/>
      </c>
      <c r="J88" s="146" t="str">
        <f ca="1">IF(ROWS($A$81:C91)&lt;=$B$77,IFERROR(INDEX('Vstupní data'!$CU$13:$CU$577,$D$75-$B$77+ROWS($A$81:C91)),NA()),"")</f>
        <v/>
      </c>
      <c r="K88" s="152" t="str">
        <f t="shared" ca="1" si="25"/>
        <v/>
      </c>
      <c r="L88" s="152"/>
      <c r="M88" s="262" t="str">
        <f t="shared" ca="1" si="18"/>
        <v/>
      </c>
      <c r="N88" s="152" t="str">
        <f t="shared" ca="1" si="19"/>
        <v/>
      </c>
      <c r="O88" s="305" t="e">
        <f t="shared" ca="1" si="24"/>
        <v>#VALUE!</v>
      </c>
      <c r="P88" s="306" t="e">
        <f t="shared" ca="1" si="20"/>
        <v>#N/A</v>
      </c>
      <c r="Q88" s="306" t="e">
        <f t="shared" ca="1" si="21"/>
        <v>#N/A</v>
      </c>
      <c r="R88" s="306" t="e">
        <f t="shared" ca="1" si="22"/>
        <v>#N/A</v>
      </c>
      <c r="S88" s="306" t="e">
        <f t="shared" ca="1" si="23"/>
        <v>#N/A</v>
      </c>
      <c r="T88" s="151">
        <v>1</v>
      </c>
      <c r="U88" s="151"/>
      <c r="V88" s="151"/>
      <c r="W88" s="151"/>
      <c r="X88" s="151"/>
      <c r="Y88" s="149"/>
      <c r="Z88" s="149"/>
      <c r="AA88" s="298"/>
      <c r="AB88" s="298"/>
    </row>
    <row r="89" spans="1:28" s="284" customFormat="1" ht="21" hidden="1" customHeight="1">
      <c r="A89" s="117" t="str">
        <f ca="1">IF(ROWS($B$81:B89)&lt;=$B$77,IFERROR(INDEX('Vstupní data'!$G$13:$G$577,$D$75-$B$77+ROWS($B$81:B89))," ")," ")</f>
        <v xml:space="preserve"> </v>
      </c>
      <c r="B89" s="118" t="str">
        <f ca="1">IF(ROWS($B$81:B89)&lt;=$B$77,IFERROR(INDEX('Vstupní data'!$F$13:$F$577,$D$75-$B$77+ROWS($B$81:B89)),""),"")</f>
        <v/>
      </c>
      <c r="C89" s="127" t="str">
        <f ca="1">IF(ROWS($B$81:B89)&lt;=$B$77,IFERROR(INDEX('Vstupní data'!$Q$13:$Q$577,$D$75-$B$77+ROWS($B$81:B89)),NA()),"")</f>
        <v/>
      </c>
      <c r="D89" s="119"/>
      <c r="E89" s="119" t="str">
        <f ca="1">IF(ROWS($A$81:C89)&lt;=$B$77,IFERROR(INDEX('Vstupní data'!$CP$13:$CP$577,$D$75-$B$77+ROWS($A$81:C89)),NA()),"")</f>
        <v/>
      </c>
      <c r="F89" s="119" t="str">
        <f ca="1">IF(ROWS($A$81:C89)&lt;=$B$77,IFERROR(INDEX('Vstupní data'!$CQ$13:$CQ$577,$D$75-$B$77+ROWS($A$81:C89)),NA()),"")</f>
        <v/>
      </c>
      <c r="G89" s="119" t="str">
        <f ca="1">IF(ROWS($A$81:C89)&lt;=$B$77,IFERROR(INDEX('Vstupní data'!$CR$13:$CR$577,$D$75-$B$77+ROWS($A$81:C89)),NA()),"")</f>
        <v/>
      </c>
      <c r="H89" s="119" t="str">
        <f ca="1">IF(ROWS($A$81:C89)&lt;=$B$77,IFERROR(INDEX('Vstupní data'!$CS$13:$CS$577,$D$75-$B$77+ROWS($A$81:C89)),NA()),"")</f>
        <v/>
      </c>
      <c r="I89" s="119" t="str">
        <f ca="1">IF(ROWS($A$81:C89)&lt;=$B$77,IFERROR(INDEX('Vstupní data'!$CT$13:$CT$577,$D$75-$B$77+ROWS($A$81:C89)),NA()),"")</f>
        <v/>
      </c>
      <c r="J89" s="146" t="str">
        <f ca="1">IF(ROWS($A$81:C92)&lt;=$B$77,IFERROR(INDEX('Vstupní data'!$CU$13:$CU$577,$D$75-$B$77+ROWS($A$81:C92)),NA()),"")</f>
        <v/>
      </c>
      <c r="K89" s="152" t="str">
        <f t="shared" ca="1" si="25"/>
        <v/>
      </c>
      <c r="L89" s="152"/>
      <c r="M89" s="262" t="str">
        <f t="shared" ref="M89:M90" ca="1" si="26">IFERROR(N92-264,"")</f>
        <v/>
      </c>
      <c r="N89" s="152" t="str">
        <f t="shared" ca="1" si="19"/>
        <v/>
      </c>
      <c r="O89" s="305" t="e">
        <f t="shared" ca="1" si="24"/>
        <v>#VALUE!</v>
      </c>
      <c r="P89" s="306" t="e">
        <f t="shared" ca="1" si="20"/>
        <v>#N/A</v>
      </c>
      <c r="Q89" s="306" t="e">
        <f t="shared" ca="1" si="21"/>
        <v>#N/A</v>
      </c>
      <c r="R89" s="306" t="e">
        <f t="shared" ca="1" si="22"/>
        <v>#N/A</v>
      </c>
      <c r="S89" s="306" t="e">
        <f t="shared" ca="1" si="23"/>
        <v>#N/A</v>
      </c>
      <c r="T89" s="151">
        <v>1</v>
      </c>
      <c r="U89" s="308"/>
      <c r="V89" s="308"/>
      <c r="W89" s="308"/>
      <c r="X89" s="152"/>
      <c r="Y89" s="149"/>
      <c r="Z89" s="149"/>
      <c r="AA89" s="298"/>
      <c r="AB89" s="298"/>
    </row>
    <row r="90" spans="1:28" s="284" customFormat="1" ht="21" hidden="1" customHeight="1">
      <c r="A90" s="117" t="str">
        <f ca="1">IF(ROWS($B$81:B90)&lt;=$B$77,IFERROR(INDEX('Vstupní data'!$G$13:$G$577,$D$75-$B$77+ROWS($B$81:B90))," ")," ")</f>
        <v xml:space="preserve"> </v>
      </c>
      <c r="B90" s="118" t="str">
        <f ca="1">IF(ROWS($B$81:B90)&lt;=$B$77,IFERROR(INDEX('Vstupní data'!$F$13:$F$577,$D$75-$B$77+ROWS($B$81:B90)),""),"")</f>
        <v/>
      </c>
      <c r="C90" s="127" t="str">
        <f ca="1">IF(ROWS($B$81:B90)&lt;=$B$77,IFERROR(INDEX('Vstupní data'!$Q$13:$Q$577,$D$75-$B$77+ROWS($B$81:B90)),NA()),"")</f>
        <v/>
      </c>
      <c r="D90" s="119"/>
      <c r="E90" s="119" t="str">
        <f ca="1">IF(ROWS($A$81:C90)&lt;=$B$77,IFERROR(INDEX('Vstupní data'!$CP$13:$CP$577,$D$75-$B$77+ROWS($A$81:C90)),NA()),"")</f>
        <v/>
      </c>
      <c r="F90" s="119" t="str">
        <f ca="1">IF(ROWS($A$81:C90)&lt;=$B$77,IFERROR(INDEX('Vstupní data'!$CQ$13:$CQ$577,$D$75-$B$77+ROWS($A$81:C90)),NA()),"")</f>
        <v/>
      </c>
      <c r="G90" s="119" t="str">
        <f ca="1">IF(ROWS($A$81:C90)&lt;=$B$77,IFERROR(INDEX('Vstupní data'!$CR$13:$CR$577,$D$75-$B$77+ROWS($A$81:C90)),NA()),"")</f>
        <v/>
      </c>
      <c r="H90" s="119" t="str">
        <f ca="1">IF(ROWS($A$81:C90)&lt;=$B$77,IFERROR(INDEX('Vstupní data'!$CS$13:$CS$577,$D$75-$B$77+ROWS($A$81:C90)),NA()),"")</f>
        <v/>
      </c>
      <c r="I90" s="119" t="str">
        <f ca="1">IF(ROWS($A$81:C90)&lt;=$B$77,IFERROR(INDEX('Vstupní data'!$CT$13:$CT$577,$D$75-$B$77+ROWS($A$81:C90)),NA()),"")</f>
        <v/>
      </c>
      <c r="J90" s="146" t="str">
        <f ca="1">IF(ROWS($A$81:C93)&lt;=$B$77,IFERROR(INDEX('Vstupní data'!$CU$13:$CU$577,$D$75-$B$77+ROWS($A$81:C93)),NA()),"")</f>
        <v/>
      </c>
      <c r="K90" s="152" t="str">
        <f t="shared" ca="1" si="25"/>
        <v/>
      </c>
      <c r="L90" s="152"/>
      <c r="M90" s="262" t="str">
        <f t="shared" ca="1" si="26"/>
        <v/>
      </c>
      <c r="N90" s="152" t="str">
        <f t="shared" ca="1" si="19"/>
        <v/>
      </c>
      <c r="O90" s="305" t="e">
        <f t="shared" ca="1" si="24"/>
        <v>#VALUE!</v>
      </c>
      <c r="P90" s="306" t="e">
        <f t="shared" ca="1" si="20"/>
        <v>#N/A</v>
      </c>
      <c r="Q90" s="306" t="e">
        <f t="shared" ca="1" si="21"/>
        <v>#N/A</v>
      </c>
      <c r="R90" s="306" t="e">
        <f t="shared" ca="1" si="22"/>
        <v>#N/A</v>
      </c>
      <c r="S90" s="306" t="e">
        <f t="shared" ca="1" si="23"/>
        <v>#N/A</v>
      </c>
      <c r="T90" s="151">
        <v>1</v>
      </c>
      <c r="U90" s="308"/>
      <c r="V90" s="308"/>
      <c r="W90" s="308"/>
      <c r="X90" s="152"/>
      <c r="Y90" s="149"/>
      <c r="Z90" s="149"/>
      <c r="AA90" s="298"/>
      <c r="AB90" s="298"/>
    </row>
    <row r="91" spans="1:28" s="284" customFormat="1" ht="21" hidden="1" customHeight="1">
      <c r="A91" s="117" t="str">
        <f ca="1">IF(ROWS($B$81:B91)&lt;=$B$77,IFERROR(INDEX('Vstupní data'!$G$13:$G$577,$D$75-$B$77+ROWS($B$81:B91))," ")," ")</f>
        <v xml:space="preserve"> </v>
      </c>
      <c r="B91" s="118" t="str">
        <f ca="1">IF(ROWS($B$81:B91)&lt;=$B$77,IFERROR(INDEX('Vstupní data'!$F$13:$F$577,$D$75-$B$77+ROWS($B$81:B91)),""),"")</f>
        <v/>
      </c>
      <c r="C91" s="127" t="str">
        <f ca="1">IF(ROWS($B$81:B91)&lt;=$B$77,IFERROR(INDEX('Vstupní data'!$Q$13:$Q$577,$D$75-$B$77+ROWS($B$81:B91)),NA()),"")</f>
        <v/>
      </c>
      <c r="D91" s="119"/>
      <c r="E91" s="119" t="str">
        <f ca="1">IF(ROWS($A$81:C91)&lt;=$B$77,IFERROR(INDEX('Vstupní data'!$CP$13:$CP$577,$D$75-$B$77+ROWS($A$81:C91)),NA()),"")</f>
        <v/>
      </c>
      <c r="F91" s="119" t="str">
        <f ca="1">IF(ROWS($A$81:C91)&lt;=$B$77,IFERROR(INDEX('Vstupní data'!$CQ$13:$CQ$577,$D$75-$B$77+ROWS($A$81:C91)),NA()),"")</f>
        <v/>
      </c>
      <c r="G91" s="119" t="str">
        <f ca="1">IF(ROWS($A$81:C91)&lt;=$B$77,IFERROR(INDEX('Vstupní data'!$CR$13:$CR$577,$D$75-$B$77+ROWS($A$81:C91)),NA()),"")</f>
        <v/>
      </c>
      <c r="H91" s="119" t="str">
        <f ca="1">IF(ROWS($A$81:C91)&lt;=$B$77,IFERROR(INDEX('Vstupní data'!$CS$13:$CS$577,$D$75-$B$77+ROWS($A$81:C91)),NA()),"")</f>
        <v/>
      </c>
      <c r="I91" s="119" t="str">
        <f ca="1">IF(ROWS($A$81:C91)&lt;=$B$77,IFERROR(INDEX('Vstupní data'!$CT$13:$CT$577,$D$75-$B$77+ROWS($A$81:C91)),NA()),"")</f>
        <v/>
      </c>
      <c r="J91" s="146" t="str">
        <f ca="1">IF(ROWS($A$81:C94)&lt;=$B$77,IFERROR(INDEX('Vstupní data'!$CU$13:$CU$577,$D$75-$B$77+ROWS($A$81:C94)),NA()),"")</f>
        <v/>
      </c>
      <c r="K91" s="152" t="str">
        <f t="shared" ca="1" si="25"/>
        <v/>
      </c>
      <c r="L91" s="152"/>
      <c r="M91" s="262" t="str">
        <f t="shared" ref="M91:M93" ca="1" si="27">IFERROR(N94-264,"")</f>
        <v/>
      </c>
      <c r="N91" s="152" t="str">
        <f t="shared" ca="1" si="19"/>
        <v/>
      </c>
      <c r="O91" s="305" t="e">
        <f t="shared" ca="1" si="24"/>
        <v>#VALUE!</v>
      </c>
      <c r="P91" s="306" t="e">
        <f t="shared" ca="1" si="20"/>
        <v>#N/A</v>
      </c>
      <c r="Q91" s="306" t="e">
        <f t="shared" ca="1" si="21"/>
        <v>#N/A</v>
      </c>
      <c r="R91" s="306" t="e">
        <f t="shared" ca="1" si="22"/>
        <v>#N/A</v>
      </c>
      <c r="S91" s="306" t="e">
        <f t="shared" ca="1" si="23"/>
        <v>#N/A</v>
      </c>
      <c r="T91" s="151">
        <v>1</v>
      </c>
      <c r="U91" s="308"/>
      <c r="V91" s="308"/>
      <c r="W91" s="308"/>
      <c r="X91" s="152"/>
      <c r="Y91" s="149"/>
      <c r="Z91" s="149"/>
      <c r="AA91" s="298"/>
      <c r="AB91" s="298"/>
    </row>
    <row r="92" spans="1:28" s="284" customFormat="1" ht="21" hidden="1" customHeight="1">
      <c r="A92" s="117" t="str">
        <f ca="1">IF(ROWS($B$81:B92)&lt;=$B$77,IFERROR(INDEX('Vstupní data'!$G$13:$G$577,$D$75-$B$77+ROWS($B$81:B92))," ")," ")</f>
        <v xml:space="preserve"> </v>
      </c>
      <c r="B92" s="118" t="str">
        <f ca="1">IF(ROWS($B$81:B92)&lt;=$B$77,IFERROR(INDEX('Vstupní data'!$F$13:$F$577,$D$75-$B$77+ROWS($B$81:B92)),""),"")</f>
        <v/>
      </c>
      <c r="C92" s="127" t="str">
        <f ca="1">IF(ROWS($B$81:B92)&lt;=$B$77,IFERROR(INDEX('Vstupní data'!$Q$13:$Q$577,$D$75-$B$77+ROWS($B$81:B92)),NA()),"")</f>
        <v/>
      </c>
      <c r="D92" s="119"/>
      <c r="E92" s="119" t="str">
        <f ca="1">IF(ROWS($A$81:C92)&lt;=$B$77,IFERROR(INDEX('Vstupní data'!$CP$13:$CP$577,$D$75-$B$77+ROWS($A$81:C92)),NA()),"")</f>
        <v/>
      </c>
      <c r="F92" s="119" t="str">
        <f ca="1">IF(ROWS($A$81:C92)&lt;=$B$77,IFERROR(INDEX('Vstupní data'!$CQ$13:$CQ$577,$D$75-$B$77+ROWS($A$81:C92)),NA()),"")</f>
        <v/>
      </c>
      <c r="G92" s="119" t="str">
        <f ca="1">IF(ROWS($A$81:C92)&lt;=$B$77,IFERROR(INDEX('Vstupní data'!$CR$13:$CR$577,$D$75-$B$77+ROWS($A$81:C92)),NA()),"")</f>
        <v/>
      </c>
      <c r="H92" s="119" t="str">
        <f ca="1">IF(ROWS($A$81:C92)&lt;=$B$77,IFERROR(INDEX('Vstupní data'!$CS$13:$CS$577,$D$75-$B$77+ROWS($A$81:C92)),NA()),"")</f>
        <v/>
      </c>
      <c r="I92" s="119" t="str">
        <f ca="1">IF(ROWS($A$81:C92)&lt;=$B$77,IFERROR(INDEX('Vstupní data'!$CT$13:$CT$577,$D$75-$B$77+ROWS($A$81:C92)),NA()),"")</f>
        <v/>
      </c>
      <c r="J92" s="146" t="str">
        <f ca="1">IF(ROWS($A$81:C95)&lt;=$B$77,IFERROR(INDEX('Vstupní data'!$CU$13:$CU$577,$D$75-$B$77+ROWS($A$81:C95)),NA()),"")</f>
        <v/>
      </c>
      <c r="K92" s="152" t="str">
        <f t="shared" ca="1" si="25"/>
        <v/>
      </c>
      <c r="L92" s="152"/>
      <c r="M92" s="262" t="str">
        <f t="shared" ca="1" si="27"/>
        <v/>
      </c>
      <c r="N92" s="152" t="str">
        <f t="shared" ca="1" si="19"/>
        <v/>
      </c>
      <c r="O92" s="305" t="e">
        <f t="shared" ca="1" si="24"/>
        <v>#VALUE!</v>
      </c>
      <c r="P92" s="306" t="e">
        <f t="shared" ca="1" si="20"/>
        <v>#N/A</v>
      </c>
      <c r="Q92" s="306" t="e">
        <f t="shared" ca="1" si="21"/>
        <v>#N/A</v>
      </c>
      <c r="R92" s="306" t="e">
        <f t="shared" ca="1" si="22"/>
        <v>#N/A</v>
      </c>
      <c r="S92" s="306" t="e">
        <f t="shared" ca="1" si="23"/>
        <v>#N/A</v>
      </c>
      <c r="T92" s="151">
        <v>1</v>
      </c>
      <c r="U92" s="308"/>
      <c r="V92" s="308"/>
      <c r="W92" s="308"/>
      <c r="X92" s="152"/>
      <c r="Y92" s="149"/>
      <c r="Z92" s="149"/>
      <c r="AA92" s="298"/>
      <c r="AB92" s="298"/>
    </row>
    <row r="93" spans="1:28" s="284" customFormat="1" ht="21" hidden="1" customHeight="1">
      <c r="A93" s="117" t="str">
        <f ca="1">IF(ROWS($B$81:B93)&lt;=$B$77,IFERROR(INDEX('Vstupní data'!$G$13:$G$577,$D$75-$B$77+ROWS($B$81:B93))," ")," ")</f>
        <v xml:space="preserve"> </v>
      </c>
      <c r="B93" s="118" t="str">
        <f ca="1">IF(ROWS($B$81:B93)&lt;=$B$77,IFERROR(INDEX('Vstupní data'!$F$13:$F$577,$D$75-$B$77+ROWS($B$81:B93)),""),"")</f>
        <v/>
      </c>
      <c r="C93" s="127" t="str">
        <f ca="1">IF(ROWS($B$81:B93)&lt;=$B$77,IFERROR(INDEX('Vstupní data'!$Q$13:$Q$577,$D$75-$B$77+ROWS($B$81:B93)),NA()),"")</f>
        <v/>
      </c>
      <c r="D93" s="119"/>
      <c r="E93" s="119" t="str">
        <f ca="1">IF(ROWS($A$81:C93)&lt;=$B$77,IFERROR(INDEX('Vstupní data'!$CP$13:$CP$577,$D$75-$B$77+ROWS($A$81:C93)),NA()),"")</f>
        <v/>
      </c>
      <c r="F93" s="119" t="str">
        <f ca="1">IF(ROWS($A$81:C93)&lt;=$B$77,IFERROR(INDEX('Vstupní data'!$CQ$13:$CQ$577,$D$75-$B$77+ROWS($A$81:C93)),NA()),"")</f>
        <v/>
      </c>
      <c r="G93" s="119" t="str">
        <f ca="1">IF(ROWS($A$81:C93)&lt;=$B$77,IFERROR(INDEX('Vstupní data'!$CR$13:$CR$577,$D$75-$B$77+ROWS($A$81:C93)),NA()),"")</f>
        <v/>
      </c>
      <c r="H93" s="119" t="str">
        <f ca="1">IF(ROWS($A$81:C93)&lt;=$B$77,IFERROR(INDEX('Vstupní data'!$CS$13:$CS$577,$D$75-$B$77+ROWS($A$81:C93)),NA()),"")</f>
        <v/>
      </c>
      <c r="I93" s="119" t="str">
        <f ca="1">IF(ROWS($A$81:C93)&lt;=$B$77,IFERROR(INDEX('Vstupní data'!$CT$13:$CT$577,$D$75-$B$77+ROWS($A$81:C93)),NA()),"")</f>
        <v/>
      </c>
      <c r="J93" s="146" t="str">
        <f ca="1">IF(ROWS($A$81:C96)&lt;=$B$77,IFERROR(INDEX('Vstupní data'!$CU$13:$CU$577,$D$75-$B$77+ROWS($A$81:C96)),NA()),"")</f>
        <v/>
      </c>
      <c r="K93" s="152" t="str">
        <f t="shared" ca="1" si="25"/>
        <v/>
      </c>
      <c r="L93" s="152"/>
      <c r="M93" s="262" t="str">
        <f t="shared" ca="1" si="27"/>
        <v/>
      </c>
      <c r="N93" s="152" t="str">
        <f t="shared" ca="1" si="19"/>
        <v/>
      </c>
      <c r="O93" s="305" t="e">
        <f t="shared" ca="1" si="24"/>
        <v>#VALUE!</v>
      </c>
      <c r="P93" s="306" t="e">
        <f t="shared" ca="1" si="20"/>
        <v>#N/A</v>
      </c>
      <c r="Q93" s="306" t="e">
        <f t="shared" ca="1" si="21"/>
        <v>#N/A</v>
      </c>
      <c r="R93" s="306" t="e">
        <f t="shared" ca="1" si="22"/>
        <v>#N/A</v>
      </c>
      <c r="S93" s="306" t="e">
        <f t="shared" ca="1" si="23"/>
        <v>#N/A</v>
      </c>
      <c r="T93" s="151">
        <v>1</v>
      </c>
      <c r="U93" s="308"/>
      <c r="V93" s="308"/>
      <c r="W93" s="308"/>
      <c r="X93" s="152"/>
      <c r="Y93" s="149"/>
      <c r="Z93" s="149"/>
      <c r="AA93" s="298"/>
      <c r="AB93" s="298"/>
    </row>
    <row r="94" spans="1:28" s="284" customFormat="1" ht="21" hidden="1" customHeight="1">
      <c r="A94" s="117" t="str">
        <f ca="1">IF(ROWS($B$81:B94)&lt;=$B$77,IFERROR(INDEX('Vstupní data'!$G$13:$G$577,$D$75-$B$77+ROWS($B$81:B94))," ")," ")</f>
        <v xml:space="preserve"> </v>
      </c>
      <c r="B94" s="118" t="str">
        <f ca="1">IF(ROWS($B$81:B94)&lt;=$B$77,IFERROR(INDEX('Vstupní data'!$F$13:$F$577,$D$75-$B$77+ROWS($B$81:B94)),""),"")</f>
        <v/>
      </c>
      <c r="C94" s="127" t="str">
        <f ca="1">IF(ROWS($B$81:B94)&lt;=$B$77,IFERROR(INDEX('Vstupní data'!$Q$13:$Q$577,$D$75-$B$77+ROWS($B$81:B94)),NA()),"")</f>
        <v/>
      </c>
      <c r="D94" s="119"/>
      <c r="E94" s="119" t="str">
        <f ca="1">IF(ROWS($A$81:C94)&lt;=$B$77,IFERROR(INDEX('Vstupní data'!$CP$13:$CP$577,$D$75-$B$77+ROWS($A$81:C94)),NA()),"")</f>
        <v/>
      </c>
      <c r="F94" s="119" t="str">
        <f ca="1">IF(ROWS($A$81:C94)&lt;=$B$77,IFERROR(INDEX('Vstupní data'!$CQ$13:$CQ$577,$D$75-$B$77+ROWS($A$81:C94)),NA()),"")</f>
        <v/>
      </c>
      <c r="G94" s="119" t="str">
        <f ca="1">IF(ROWS($A$81:C94)&lt;=$B$77,IFERROR(INDEX('Vstupní data'!$CR$13:$CR$577,$D$75-$B$77+ROWS($A$81:C94)),NA()),"")</f>
        <v/>
      </c>
      <c r="H94" s="119" t="str">
        <f ca="1">IF(ROWS($A$81:C94)&lt;=$B$77,IFERROR(INDEX('Vstupní data'!$CS$13:$CS$577,$D$75-$B$77+ROWS($A$81:C94)),NA()),"")</f>
        <v/>
      </c>
      <c r="I94" s="119" t="str">
        <f ca="1">IF(ROWS($A$81:C94)&lt;=$B$77,IFERROR(INDEX('Vstupní data'!$CT$13:$CT$577,$D$75-$B$77+ROWS($A$81:C94)),NA()),"")</f>
        <v/>
      </c>
      <c r="J94" s="146" t="str">
        <f ca="1">IF(ROWS($A$81:C97)&lt;=$B$77,IFERROR(INDEX('Vstupní data'!$CU$13:$CU$577,$D$75-$B$77+ROWS($A$81:C97)),NA()),"")</f>
        <v/>
      </c>
      <c r="K94" s="152" t="str">
        <f t="shared" ca="1" si="25"/>
        <v/>
      </c>
      <c r="L94" s="152"/>
      <c r="M94" s="261"/>
      <c r="N94" s="152" t="str">
        <f t="shared" ca="1" si="19"/>
        <v/>
      </c>
      <c r="O94" s="305" t="e">
        <f t="shared" ca="1" si="24"/>
        <v>#VALUE!</v>
      </c>
      <c r="P94" s="306" t="e">
        <f t="shared" ca="1" si="20"/>
        <v>#N/A</v>
      </c>
      <c r="Q94" s="306" t="e">
        <f t="shared" ca="1" si="21"/>
        <v>#N/A</v>
      </c>
      <c r="R94" s="306" t="e">
        <f t="shared" ca="1" si="22"/>
        <v>#N/A</v>
      </c>
      <c r="S94" s="306" t="e">
        <f t="shared" ca="1" si="23"/>
        <v>#N/A</v>
      </c>
      <c r="T94" s="151">
        <v>1</v>
      </c>
      <c r="U94" s="308"/>
      <c r="V94" s="308"/>
      <c r="W94" s="308"/>
      <c r="X94" s="152"/>
      <c r="Y94" s="149"/>
      <c r="Z94" s="149"/>
      <c r="AA94" s="298"/>
      <c r="AB94" s="298"/>
    </row>
    <row r="95" spans="1:28" s="284" customFormat="1" ht="19.5" hidden="1">
      <c r="A95" s="117" t="str">
        <f ca="1">IF(ROWS($B$81:B95)&lt;=$B$77,IFERROR(INDEX('Vstupní data'!$G$13:$G$577,$D$75-$B$77+ROWS($B$81:B95))," ")," ")</f>
        <v xml:space="preserve"> </v>
      </c>
      <c r="B95" s="118" t="str">
        <f ca="1">IF(ROWS($B$81:B95)&lt;=$B$77,IFERROR(INDEX('Vstupní data'!$F$13:$F$577,$D$75-$B$77+ROWS($B$81:B95)),""),"")</f>
        <v/>
      </c>
      <c r="C95" s="127" t="str">
        <f ca="1">IF(ROWS($B$81:B95)&lt;=$B$77,IFERROR(INDEX('Vstupní data'!$Q$13:$Q$577,$D$75-$B$77+ROWS($B$81:B95)),NA()),"")</f>
        <v/>
      </c>
      <c r="D95" s="119"/>
      <c r="E95" s="119" t="str">
        <f ca="1">IF(ROWS($A$81:C95)&lt;=$B$77,IFERROR(INDEX('Vstupní data'!$CP$13:$CP$577,$D$75-$B$77+ROWS($A$81:C95)),NA()),"")</f>
        <v/>
      </c>
      <c r="F95" s="119" t="str">
        <f ca="1">IF(ROWS($A$81:C95)&lt;=$B$77,IFERROR(INDEX('Vstupní data'!$CQ$13:$CQ$577,$D$75-$B$77+ROWS($A$81:C95)),NA()),"")</f>
        <v/>
      </c>
      <c r="G95" s="119" t="str">
        <f ca="1">IF(ROWS($A$81:C95)&lt;=$B$77,IFERROR(INDEX('Vstupní data'!$CR$13:$CR$577,$D$75-$B$77+ROWS($A$81:C95)),NA()),"")</f>
        <v/>
      </c>
      <c r="H95" s="119" t="str">
        <f ca="1">IF(ROWS($A$81:C95)&lt;=$B$77,IFERROR(INDEX('Vstupní data'!$CS$13:$CS$577,$D$75-$B$77+ROWS($A$81:C95)),NA()),"")</f>
        <v/>
      </c>
      <c r="I95" s="119" t="str">
        <f ca="1">IF(ROWS($A$81:C95)&lt;=$B$77,IFERROR(INDEX('Vstupní data'!$CT$13:$CT$577,$D$75-$B$77+ROWS($A$81:C95)),NA()),"")</f>
        <v/>
      </c>
      <c r="J95" s="121" t="str">
        <f ca="1">IF(ROWS($A$81:C98)&lt;=$B$77,IFERROR(INDEX('Vstupní data'!$CU$13:$CU$577,$D$75-$B$77+ROWS($A$81:C98)),NA()),"")</f>
        <v/>
      </c>
      <c r="K95" s="152" t="str">
        <f t="shared" ca="1" si="25"/>
        <v/>
      </c>
      <c r="L95" s="153"/>
      <c r="M95" s="263"/>
      <c r="N95" s="152" t="str">
        <f t="shared" ca="1" si="19"/>
        <v/>
      </c>
      <c r="O95" s="305" t="e">
        <f t="shared" ca="1" si="24"/>
        <v>#VALUE!</v>
      </c>
      <c r="P95" s="306" t="e">
        <f t="shared" ca="1" si="20"/>
        <v>#N/A</v>
      </c>
      <c r="Q95" s="306" t="e">
        <f t="shared" ca="1" si="21"/>
        <v>#N/A</v>
      </c>
      <c r="R95" s="306" t="e">
        <f t="shared" ca="1" si="22"/>
        <v>#N/A</v>
      </c>
      <c r="S95" s="306" t="e">
        <f t="shared" ca="1" si="23"/>
        <v>#N/A</v>
      </c>
      <c r="T95" s="151">
        <v>1</v>
      </c>
      <c r="U95" s="308"/>
      <c r="V95" s="308"/>
      <c r="W95" s="308"/>
      <c r="X95" s="152"/>
      <c r="Y95" s="149"/>
      <c r="Z95" s="149"/>
      <c r="AA95" s="298"/>
      <c r="AB95" s="298"/>
    </row>
    <row r="96" spans="1:28" s="284" customFormat="1" ht="18.95" hidden="1" customHeight="1">
      <c r="A96" s="117" t="str">
        <f ca="1">IF(ROWS($B$81:B96)&lt;=$B$77,IFERROR(INDEX('Vstupní data'!$G$13:$G$577,$D$75-$B$77+ROWS($B$81:B96))," ")," ")</f>
        <v xml:space="preserve"> </v>
      </c>
      <c r="B96" s="118" t="str">
        <f ca="1">IF(ROWS($B$81:B96)&lt;=$B$77,IFERROR(INDEX('Vstupní data'!$F$13:$F$577,$D$75-$B$77+ROWS($B$81:B96)),""),"")</f>
        <v/>
      </c>
      <c r="C96" s="127" t="str">
        <f ca="1">IF(ROWS($B$81:B96)&lt;=$B$77,IFERROR(INDEX('Vstupní data'!$Q$13:$Q$577,$D$75-$B$77+ROWS($B$81:B96)),NA()),"")</f>
        <v/>
      </c>
      <c r="D96" s="119"/>
      <c r="E96" s="119" t="str">
        <f ca="1">IF(ROWS($A$81:C96)&lt;=$B$77,IFERROR(INDEX('Vstupní data'!$CP$13:$CP$577,$D$75-$B$77+ROWS($A$81:C96)),NA()),"")</f>
        <v/>
      </c>
      <c r="F96" s="119" t="str">
        <f ca="1">IF(ROWS($A$81:C96)&lt;=$B$77,IFERROR(INDEX('Vstupní data'!$CQ$13:$CQ$577,$D$75-$B$77+ROWS($A$81:C96)),NA()),"")</f>
        <v/>
      </c>
      <c r="G96" s="119" t="str">
        <f ca="1">IF(ROWS($A$81:C96)&lt;=$B$77,IFERROR(INDEX('Vstupní data'!$CR$13:$CR$577,$D$75-$B$77+ROWS($A$81:C96)),NA()),"")</f>
        <v/>
      </c>
      <c r="H96" s="119" t="str">
        <f ca="1">IF(ROWS($A$81:C96)&lt;=$B$77,IFERROR(INDEX('Vstupní data'!$CS$13:$CS$577,$D$75-$B$77+ROWS($A$81:C96)),NA()),"")</f>
        <v/>
      </c>
      <c r="I96" s="119" t="str">
        <f ca="1">IF(ROWS($A$81:C96)&lt;=$B$77,IFERROR(INDEX('Vstupní data'!$CT$13:$CT$577,$D$75-$B$77+ROWS($A$81:C96)),NA()),"")</f>
        <v/>
      </c>
      <c r="J96" s="121" t="str">
        <f ca="1">IF(ROWS($A$81:C99)&lt;=$B$77,IFERROR(INDEX('Vstupní data'!$CU$13:$CU$577,$D$75-$B$77+ROWS($A$81:C99)),NA()),"")</f>
        <v/>
      </c>
      <c r="K96" s="152" t="str">
        <f t="shared" ca="1" si="25"/>
        <v/>
      </c>
      <c r="L96" s="154"/>
      <c r="M96" s="263"/>
      <c r="N96" s="152" t="str">
        <f t="shared" ca="1" si="19"/>
        <v/>
      </c>
      <c r="O96" s="305" t="e">
        <f t="shared" ca="1" si="24"/>
        <v>#VALUE!</v>
      </c>
      <c r="P96" s="306" t="e">
        <f t="shared" ca="1" si="20"/>
        <v>#N/A</v>
      </c>
      <c r="Q96" s="306" t="e">
        <f t="shared" ca="1" si="21"/>
        <v>#N/A</v>
      </c>
      <c r="R96" s="306" t="e">
        <f t="shared" ca="1" si="22"/>
        <v>#N/A</v>
      </c>
      <c r="S96" s="306" t="e">
        <f t="shared" ca="1" si="23"/>
        <v>#N/A</v>
      </c>
      <c r="T96" s="151">
        <v>1</v>
      </c>
      <c r="U96" s="308"/>
      <c r="V96" s="308"/>
      <c r="W96" s="308"/>
      <c r="X96" s="152"/>
      <c r="Y96" s="304"/>
      <c r="Z96" s="149"/>
      <c r="AA96" s="298"/>
      <c r="AB96" s="298"/>
    </row>
    <row r="97" spans="1:28" s="284" customFormat="1" ht="19.5" hidden="1">
      <c r="A97" s="117" t="str">
        <f ca="1">IF(ROWS($B$81:B97)&lt;=$B$77,IFERROR(INDEX('Vstupní data'!$G$13:$G$577,$D$75-$B$77+ROWS($B$81:B97))," ")," ")</f>
        <v xml:space="preserve"> </v>
      </c>
      <c r="B97" s="118" t="str">
        <f ca="1">IF(ROWS($B$81:B97)&lt;=$B$77,IFERROR(INDEX('Vstupní data'!$F$13:$F$577,$D$75-$B$77+ROWS($B$81:B97)),""),"")</f>
        <v/>
      </c>
      <c r="C97" s="127" t="str">
        <f ca="1">IF(ROWS($B$81:B97)&lt;=$B$77,IFERROR(INDEX('Vstupní data'!$Q$13:$Q$577,$D$75-$B$77+ROWS($B$81:B97)),NA()),"")</f>
        <v/>
      </c>
      <c r="D97" s="119"/>
      <c r="E97" s="119" t="str">
        <f ca="1">IF(ROWS($A$81:C97)&lt;=$B$77,IFERROR(INDEX('Vstupní data'!$CP$13:$CP$577,$D$75-$B$77+ROWS($A$81:C97)),NA()),"")</f>
        <v/>
      </c>
      <c r="F97" s="119" t="str">
        <f ca="1">IF(ROWS($A$81:C97)&lt;=$B$77,IFERROR(INDEX('Vstupní data'!$CQ$13:$CQ$577,$D$75-$B$77+ROWS($A$81:C97)),NA()),"")</f>
        <v/>
      </c>
      <c r="G97" s="119" t="str">
        <f ca="1">IF(ROWS($A$81:C97)&lt;=$B$77,IFERROR(INDEX('Vstupní data'!$CR$13:$CR$577,$D$75-$B$77+ROWS($A$81:C97)),NA()),"")</f>
        <v/>
      </c>
      <c r="H97" s="119" t="str">
        <f ca="1">IF(ROWS($A$81:C97)&lt;=$B$77,IFERROR(INDEX('Vstupní data'!$CS$13:$CS$577,$D$75-$B$77+ROWS($A$81:C97)),NA()),"")</f>
        <v/>
      </c>
      <c r="I97" s="119" t="str">
        <f ca="1">IF(ROWS($A$81:C97)&lt;=$B$77,IFERROR(INDEX('Vstupní data'!$CT$13:$CT$577,$D$75-$B$77+ROWS($A$81:C97)),NA()),"")</f>
        <v/>
      </c>
      <c r="J97" s="121" t="str">
        <f ca="1">IF(ROWS($A$81:C100)&lt;=$B$77,IFERROR(INDEX('Vstupní data'!$CU$13:$CU$577,$D$75-$B$77+ROWS($A$81:C100)),NA()),"")</f>
        <v/>
      </c>
      <c r="K97" s="152" t="str">
        <f t="shared" ca="1" si="25"/>
        <v/>
      </c>
      <c r="L97" s="155"/>
      <c r="M97" s="256"/>
      <c r="N97" s="153"/>
      <c r="O97" s="148"/>
      <c r="P97" s="148"/>
      <c r="Q97" s="148"/>
      <c r="R97" s="148"/>
      <c r="S97" s="148"/>
      <c r="T97" s="293"/>
      <c r="U97" s="148"/>
      <c r="V97" s="148"/>
      <c r="W97" s="293"/>
      <c r="X97" s="152"/>
      <c r="Y97" s="151" t="s">
        <v>96</v>
      </c>
      <c r="Z97" s="149"/>
      <c r="AA97" s="298"/>
      <c r="AB97" s="298"/>
    </row>
    <row r="98" spans="1:28" s="284" customFormat="1" ht="20.25" hidden="1" thickBot="1">
      <c r="A98" s="117" t="str">
        <f ca="1">IF(ROWS($B$81:B98)&lt;=$B$77,IFERROR(INDEX('Vstupní data'!$G$13:$G$577,$D$75-$B$77+ROWS($B$81:B98))," ")," ")</f>
        <v xml:space="preserve"> </v>
      </c>
      <c r="B98" s="118" t="str">
        <f ca="1">IF(ROWS($B$81:B98)&lt;=$B$77,IFERROR(INDEX('Vstupní data'!$F$13:$F$577,$D$75-$B$77+ROWS($B$81:B98)),""),"")</f>
        <v/>
      </c>
      <c r="C98" s="127" t="str">
        <f ca="1">IF(ROWS($B$81:B98)&lt;=$B$77,IFERROR(INDEX('Vstupní data'!$Q$13:$Q$577,$D$75-$B$77+ROWS($B$81:B98)),NA()),"")</f>
        <v/>
      </c>
      <c r="D98" s="119" t="str">
        <f ca="1">IF(ROWS($A$81:C98)&lt;=$B$77,IFERROR(INDEX('Vstupní data'!$CE$13:$CE$577,$D$75-$B$77+ROWS($A$81:C98)),NA()),"")</f>
        <v/>
      </c>
      <c r="E98" s="119" t="str">
        <f ca="1">IF(ROWS($A$81:C98)&lt;=$B$77,IFERROR(INDEX('Vstupní data'!$CP$13:$CP$577,$D$75-$B$77+ROWS($A$81:C98)),NA()),"")</f>
        <v/>
      </c>
      <c r="F98" s="120" t="str">
        <f ca="1">IF(ROWS($A$81:C98)&lt;=$B$77,IFERROR(INDEX('Vstupní data'!$CQ$13:$CQ$577,$D$75-$B$77+ROWS($A$81:C98)),NA()),"")</f>
        <v/>
      </c>
      <c r="G98" s="119" t="str">
        <f ca="1">IF(ROWS($A$81:C98)&lt;=$B$77,IFERROR(INDEX('Vstupní data'!$CR$13:$CR$577,$D$75-$B$77+ROWS($A$81:C98)),NA()),"")</f>
        <v/>
      </c>
      <c r="H98" s="119" t="str">
        <f ca="1">IF(ROWS($A$81:C98)&lt;=$B$77,IFERROR(INDEX('Vstupní data'!$CS$13:$CS$577,$D$75-$B$77+ROWS($A$81:C98)),NA()),"")</f>
        <v/>
      </c>
      <c r="I98" s="120" t="str">
        <f ca="1">IF(ROWS($A$81:C98)&lt;=$B$77,IFERROR(INDEX('Vstupní data'!$CT$13:$CT$577,$D$75-$B$77+ROWS($A$81:C98)),NA()),"")</f>
        <v/>
      </c>
      <c r="J98" s="126" t="str">
        <f ca="1">IF(ROWS($A$81:C101)&lt;=$B$77,IFERROR(INDEX('Vstupní data'!$CU$13:$CU$577,$D$75-$B$77+ROWS($A$81:C101)),NA()),"")</f>
        <v/>
      </c>
      <c r="K98" s="152" t="str">
        <f t="shared" ca="1" si="25"/>
        <v/>
      </c>
      <c r="L98" s="156"/>
      <c r="M98" s="262" t="str">
        <f ca="1">IFERROR(N101-264,"")</f>
        <v/>
      </c>
      <c r="N98" s="308"/>
      <c r="O98" s="309"/>
      <c r="P98" s="305"/>
      <c r="Q98" s="305"/>
      <c r="R98" s="296"/>
      <c r="S98" s="296"/>
      <c r="T98" s="152"/>
      <c r="U98" s="148"/>
      <c r="V98" s="148"/>
      <c r="W98" s="293"/>
      <c r="X98" s="152"/>
      <c r="Y98" s="151" t="s">
        <v>97</v>
      </c>
      <c r="Z98" s="149"/>
      <c r="AA98" s="298"/>
      <c r="AB98" s="298"/>
    </row>
    <row r="99" spans="1:28" s="284" customFormat="1" ht="19.5" hidden="1">
      <c r="A99" s="117" t="str">
        <f ca="1">IF(ROWS($B$81:B99)&lt;=$B$77,IFERROR(INDEX('Vstupní data'!$G$13:$G$577,$D$75-$B$77+ROWS($B$81:B99))," ")," ")</f>
        <v xml:space="preserve"> </v>
      </c>
      <c r="B99" s="118" t="str">
        <f ca="1">IF(ROWS($B$81:B99)&lt;=$B$77,IFERROR(INDEX('Vstupní data'!$F$13:$F$577,$D$75-$B$77+ROWS($B$81:B99)),""),"")</f>
        <v/>
      </c>
      <c r="C99" s="127" t="str">
        <f ca="1">IF(ROWS($B$81:B99)&lt;=$B$77,IFERROR(INDEX('Vstupní data'!$Q$13:$Q$577,$D$75-$B$77+ROWS($B$81:B99)),NA()),"")</f>
        <v/>
      </c>
      <c r="D99" s="119" t="str">
        <f ca="1">IF(ROWS($A$81:C99)&lt;=$B$77,IFERROR(INDEX('Vstupní data'!$CE$13:$CE$577,$D$75-$B$77+ROWS($A$81:C99)),NA()),"")</f>
        <v/>
      </c>
      <c r="E99" s="119" t="str">
        <f ca="1">IF(ROWS($A$81:C99)&lt;=$B$77,IFERROR(INDEX('Vstupní data'!$CP$13:$CP$577,$D$75-$B$77+ROWS($A$81:C99)),NA()),"")</f>
        <v/>
      </c>
      <c r="F99" s="120" t="str">
        <f ca="1">IF(ROWS($A$81:C99)&lt;=$B$77,IFERROR(INDEX('Vstupní data'!$CQ$13:$CQ$577,$D$75-$B$77+ROWS($A$81:C99)),NA()),"")</f>
        <v/>
      </c>
      <c r="G99" s="119" t="str">
        <f ca="1">IF(ROWS($A$81:C99)&lt;=$B$77,IFERROR(INDEX('Vstupní data'!$CR$13:$CR$577,$D$75-$B$77+ROWS($A$81:C99)),NA()),"")</f>
        <v/>
      </c>
      <c r="H99" s="119" t="str">
        <f ca="1">IF(ROWS($A$81:C99)&lt;=$B$77,IFERROR(INDEX('Vstupní data'!$CS$13:$CS$577,$D$75-$B$77+ROWS($A$81:C99)),NA()),"")</f>
        <v/>
      </c>
      <c r="I99" s="120" t="str">
        <f ca="1">IF(ROWS($A$81:C99)&lt;=$B$77,IFERROR(INDEX('Vstupní data'!$CT$13:$CT$577,$D$75-$B$77+ROWS($A$81:C99)),NA()),"")</f>
        <v/>
      </c>
      <c r="J99" s="101"/>
      <c r="K99" s="152" t="str">
        <f t="shared" ca="1" si="25"/>
        <v/>
      </c>
      <c r="L99" s="152"/>
      <c r="M99" s="262" t="str">
        <f t="shared" ref="M99:M113" ca="1" si="28">IFERROR(N102-264,"")</f>
        <v/>
      </c>
      <c r="N99" s="148"/>
      <c r="O99" s="148"/>
      <c r="P99" s="148"/>
      <c r="Q99" s="148"/>
      <c r="R99" s="150"/>
      <c r="S99" s="150"/>
      <c r="T99" s="151"/>
      <c r="U99" s="151"/>
      <c r="V99" s="151"/>
      <c r="W99" s="304" t="s">
        <v>93</v>
      </c>
      <c r="X99" s="304"/>
      <c r="Y99" s="151" t="s">
        <v>98</v>
      </c>
      <c r="Z99" s="149"/>
      <c r="AA99" s="298"/>
      <c r="AB99" s="298"/>
    </row>
    <row r="100" spans="1:28" s="284" customFormat="1" ht="19.5" hidden="1">
      <c r="A100" s="117" t="str">
        <f ca="1">IF(ROWS($B$81:B100)&lt;=$B$77,IFERROR(INDEX('Vstupní data'!$G$13:$G$577,$D$75-$B$77+ROWS($B$81:B100))," ")," ")</f>
        <v xml:space="preserve"> </v>
      </c>
      <c r="B100" s="118" t="str">
        <f ca="1">IF(ROWS($B$81:B100)&lt;=$B$77,IFERROR(INDEX('Vstupní data'!$F$13:$F$577,$D$75-$B$77+ROWS($B$81:B100)),""),"")</f>
        <v/>
      </c>
      <c r="C100" s="127" t="str">
        <f ca="1">IF(ROWS($B$81:B100)&lt;=$B$77,IFERROR(INDEX('Vstupní data'!$Q$13:$Q$577,$D$75-$B$77+ROWS($B$81:B100)),NA()),"")</f>
        <v/>
      </c>
      <c r="D100" s="119" t="str">
        <f ca="1">IF(ROWS($A$81:C100)&lt;=$B$77,IFERROR(INDEX('Vstupní data'!$CE$13:$CE$577,$D$75-$B$77+ROWS($A$81:C100)),NA()),"")</f>
        <v/>
      </c>
      <c r="E100" s="119" t="str">
        <f ca="1">IF(ROWS($A$81:C100)&lt;=$B$77,IFERROR(INDEX('Vstupní data'!$CP$13:$CP$577,$D$75-$B$77+ROWS($A$81:C100)),NA()),"")</f>
        <v/>
      </c>
      <c r="F100" s="120" t="str">
        <f ca="1">IF(ROWS($A$81:C100)&lt;=$B$77,IFERROR(INDEX('Vstupní data'!$CQ$13:$CQ$577,$D$75-$B$77+ROWS($A$81:C100)),NA()),"")</f>
        <v/>
      </c>
      <c r="G100" s="119" t="str">
        <f ca="1">IF(ROWS($A$81:C100)&lt;=$B$77,IFERROR(INDEX('Vstupní data'!$CR$13:$CR$577,$D$75-$B$77+ROWS($A$81:C100)),NA()),"")</f>
        <v/>
      </c>
      <c r="H100" s="119" t="str">
        <f ca="1">IF(ROWS($A$81:C100)&lt;=$B$77,IFERROR(INDEX('Vstupní data'!$CS$13:$CS$577,$D$75-$B$77+ROWS($A$81:C100)),NA()),"")</f>
        <v/>
      </c>
      <c r="I100" s="120" t="str">
        <f ca="1">IF(ROWS($A$81:C100)&lt;=$B$77,IFERROR(INDEX('Vstupní data'!$CT$13:$CT$577,$D$75-$B$77+ROWS($A$81:C100)),NA()),"")</f>
        <v/>
      </c>
      <c r="J100" s="101"/>
      <c r="K100" s="152" t="str">
        <f t="shared" ca="1" si="25"/>
        <v/>
      </c>
      <c r="L100" s="152"/>
      <c r="M100" s="262" t="str">
        <f t="shared" ca="1" si="28"/>
        <v/>
      </c>
      <c r="N100" s="152" t="s">
        <v>91</v>
      </c>
      <c r="O100" s="152" t="s">
        <v>92</v>
      </c>
      <c r="P100" s="152" t="s">
        <v>24</v>
      </c>
      <c r="Q100" s="152" t="s">
        <v>26</v>
      </c>
      <c r="R100" s="152" t="s">
        <v>27</v>
      </c>
      <c r="S100" s="152" t="s">
        <v>112</v>
      </c>
      <c r="T100" s="151"/>
      <c r="U100" s="151"/>
      <c r="V100" s="151"/>
      <c r="W100" s="151" t="s">
        <v>94</v>
      </c>
      <c r="X100" s="151" t="s">
        <v>95</v>
      </c>
      <c r="Y100" s="151" t="s">
        <v>99</v>
      </c>
      <c r="Z100" s="149"/>
      <c r="AA100" s="298"/>
      <c r="AB100" s="298"/>
    </row>
    <row r="101" spans="1:28" s="284" customFormat="1" ht="20.25" hidden="1" thickBot="1">
      <c r="A101" s="122" t="str">
        <f ca="1">IF(ROWS($B$81:B101)&lt;=$B$77,IFERROR(INDEX('Vstupní data'!$G$13:$G$577,$D$75-$B$77+ROWS($B$81:B101))," ")," ")</f>
        <v xml:space="preserve"> </v>
      </c>
      <c r="B101" s="123" t="str">
        <f ca="1">IF(ROWS($B$81:B101)&lt;=$B$77,IFERROR(INDEX('Vstupní data'!$F$13:$F$577,$D$75-$B$77+ROWS($B$81:B101)),""),"")</f>
        <v/>
      </c>
      <c r="C101" s="128" t="str">
        <f ca="1">IF(ROWS($B$81:B101)&lt;=$B$77,IFERROR(INDEX('Vstupní data'!$Q$13:$Q$577,$D$75-$B$77+ROWS($B$81:B101)),NA()),"")</f>
        <v/>
      </c>
      <c r="D101" s="124" t="str">
        <f ca="1">IF(ROWS($A$81:C101)&lt;=$B$77,IFERROR(INDEX('Vstupní data'!$CE$13:$CE$577,$D$75-$B$77+ROWS($A$81:C101)),NA()),"")</f>
        <v/>
      </c>
      <c r="E101" s="124" t="str">
        <f ca="1">IF(ROWS($A$81:C101)&lt;=$B$77,IFERROR(INDEX('Vstupní data'!$CP$13:$CP$577,$D$75-$B$77+ROWS($A$81:C101)),NA()),"")</f>
        <v/>
      </c>
      <c r="F101" s="125" t="str">
        <f ca="1">IF(ROWS($A$81:C101)&lt;=$B$77,IFERROR(INDEX('Vstupní data'!$CQ$13:$CQ$577,$D$75-$B$77+ROWS($A$81:C101)),NA()),"")</f>
        <v/>
      </c>
      <c r="G101" s="124" t="str">
        <f ca="1">IF(ROWS($A$81:C101)&lt;=$B$77,IFERROR(INDEX('Vstupní data'!$CR$13:$CR$577,$D$75-$B$77+ROWS($A$81:C101)),NA()),"")</f>
        <v/>
      </c>
      <c r="H101" s="124" t="str">
        <f ca="1">IF(ROWS($A$81:C101)&lt;=$B$77,IFERROR(INDEX('Vstupní data'!$CS$13:$CS$577,$D$75-$B$77+ROWS($A$81:C101)),NA()),"")</f>
        <v/>
      </c>
      <c r="I101" s="125" t="str">
        <f ca="1">IF(ROWS($A$81:C101)&lt;=$B$77,IFERROR(INDEX('Vstupní data'!$CT$13:$CT$577,$D$75-$B$77+ROWS($A$81:C101)),NA()),"")</f>
        <v/>
      </c>
      <c r="J101" s="175"/>
      <c r="K101" s="152" t="str">
        <f ca="1">IFERROR(IF(M88&gt;0,M88,M88+365),"")</f>
        <v/>
      </c>
      <c r="L101" s="152"/>
      <c r="M101" s="262" t="str">
        <f t="shared" ca="1" si="28"/>
        <v/>
      </c>
      <c r="N101" s="152" t="str">
        <f t="shared" ref="N101:N121" ca="1" si="29">IFERROR(B81-DATE(YEAR(B81),1,0),"")</f>
        <v/>
      </c>
      <c r="O101" s="305" t="str">
        <f ca="1">IFERROR(K111*T101,"")</f>
        <v/>
      </c>
      <c r="P101" s="296" t="e">
        <f t="shared" ref="P101:P121" ca="1" si="30" xml:space="preserve"> IFERROR(IF(A81="2009-2010",H81,NA()),NA())</f>
        <v>#N/A</v>
      </c>
      <c r="Q101" s="296" t="e">
        <f t="shared" ref="Q101:Q121" ca="1" si="31" xml:space="preserve"> IFERROR(IF(A81="2010-2011",H81,NA()),NA())</f>
        <v>#N/A</v>
      </c>
      <c r="R101" s="296" t="e">
        <f t="shared" ref="R101:R121" ca="1" si="32" xml:space="preserve"> IFERROR(IF(A81="2011-2012",H81,NA()),NA())</f>
        <v>#N/A</v>
      </c>
      <c r="S101" s="296" t="e">
        <f t="shared" ref="S101:S121" ca="1" si="33" xml:space="preserve"> IFERROR(IF(A81="2012-2013",H81,NA()),NA())</f>
        <v>#N/A</v>
      </c>
      <c r="T101" s="151">
        <v>1</v>
      </c>
      <c r="U101" s="151"/>
      <c r="V101" s="307"/>
      <c r="W101" s="151">
        <v>21</v>
      </c>
      <c r="X101" s="151">
        <v>64</v>
      </c>
      <c r="Y101" s="151" t="s">
        <v>100</v>
      </c>
      <c r="Z101" s="149"/>
      <c r="AA101" s="298"/>
      <c r="AB101" s="298"/>
    </row>
    <row r="102" spans="1:28" s="284" customFormat="1" ht="19.5" hidden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64"/>
      <c r="K102" s="152" t="str">
        <f t="shared" ref="K102:K103" ca="1" si="34">IFERROR(IF(M89&gt;0,M89,M89+365),"")</f>
        <v/>
      </c>
      <c r="L102" s="152"/>
      <c r="M102" s="262" t="str">
        <f t="shared" ca="1" si="28"/>
        <v/>
      </c>
      <c r="N102" s="152" t="str">
        <f t="shared" ca="1" si="29"/>
        <v/>
      </c>
      <c r="O102" s="305" t="e">
        <f t="shared" ref="O102:O121" ca="1" si="35">K112*T102</f>
        <v>#VALUE!</v>
      </c>
      <c r="P102" s="296" t="e">
        <f t="shared" ca="1" si="30"/>
        <v>#N/A</v>
      </c>
      <c r="Q102" s="296" t="e">
        <f t="shared" ca="1" si="31"/>
        <v>#N/A</v>
      </c>
      <c r="R102" s="296" t="e">
        <f t="shared" ca="1" si="32"/>
        <v>#N/A</v>
      </c>
      <c r="S102" s="296" t="e">
        <f t="shared" ca="1" si="33"/>
        <v>#N/A</v>
      </c>
      <c r="T102" s="151">
        <v>1</v>
      </c>
      <c r="U102" s="151"/>
      <c r="V102" s="151"/>
      <c r="W102" s="151">
        <v>52</v>
      </c>
      <c r="X102" s="151">
        <v>64</v>
      </c>
      <c r="Y102" s="151" t="s">
        <v>101</v>
      </c>
      <c r="Z102" s="149"/>
      <c r="AA102" s="298"/>
      <c r="AB102" s="298"/>
    </row>
    <row r="103" spans="1:28" s="284" customFormat="1" ht="19.5" hidden="1">
      <c r="A103" s="310" t="s">
        <v>86</v>
      </c>
      <c r="B103" s="310"/>
      <c r="C103" s="101"/>
      <c r="D103" s="101"/>
      <c r="E103" s="101"/>
      <c r="F103" s="101"/>
      <c r="G103" s="101"/>
      <c r="H103" s="101"/>
      <c r="I103" s="101"/>
      <c r="J103" s="164"/>
      <c r="K103" s="152" t="str">
        <f t="shared" ca="1" si="34"/>
        <v/>
      </c>
      <c r="L103" s="152"/>
      <c r="M103" s="262" t="str">
        <f t="shared" ca="1" si="28"/>
        <v/>
      </c>
      <c r="N103" s="152" t="str">
        <f t="shared" ca="1" si="29"/>
        <v/>
      </c>
      <c r="O103" s="305" t="e">
        <f t="shared" ca="1" si="35"/>
        <v>#VALUE!</v>
      </c>
      <c r="P103" s="296" t="e">
        <f t="shared" ca="1" si="30"/>
        <v>#N/A</v>
      </c>
      <c r="Q103" s="296" t="e">
        <f t="shared" ca="1" si="31"/>
        <v>#N/A</v>
      </c>
      <c r="R103" s="296" t="e">
        <f t="shared" ca="1" si="32"/>
        <v>#N/A</v>
      </c>
      <c r="S103" s="296" t="e">
        <f t="shared" ca="1" si="33"/>
        <v>#N/A</v>
      </c>
      <c r="T103" s="151">
        <v>1</v>
      </c>
      <c r="U103" s="151"/>
      <c r="V103" s="151"/>
      <c r="W103" s="151">
        <v>82</v>
      </c>
      <c r="X103" s="151">
        <v>64</v>
      </c>
      <c r="Y103" s="151" t="s">
        <v>102</v>
      </c>
      <c r="Z103" s="149"/>
      <c r="AA103" s="298"/>
      <c r="AB103" s="298"/>
    </row>
    <row r="104" spans="1:28" s="284" customFormat="1" ht="19.5" hidden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64"/>
      <c r="K104" s="152" t="str">
        <f t="shared" ref="K104:K106" ca="1" si="36">IFERROR(IF(M91&gt;0,M91,M91+365),"")</f>
        <v/>
      </c>
      <c r="L104" s="152"/>
      <c r="M104" s="262" t="str">
        <f t="shared" ca="1" si="28"/>
        <v/>
      </c>
      <c r="N104" s="152" t="str">
        <f t="shared" ca="1" si="29"/>
        <v/>
      </c>
      <c r="O104" s="305" t="e">
        <f t="shared" ca="1" si="35"/>
        <v>#VALUE!</v>
      </c>
      <c r="P104" s="296" t="e">
        <f t="shared" ca="1" si="30"/>
        <v>#N/A</v>
      </c>
      <c r="Q104" s="296" t="e">
        <f t="shared" ca="1" si="31"/>
        <v>#N/A</v>
      </c>
      <c r="R104" s="296" t="e">
        <f t="shared" ca="1" si="32"/>
        <v>#N/A</v>
      </c>
      <c r="S104" s="296" t="e">
        <f t="shared" ca="1" si="33"/>
        <v>#N/A</v>
      </c>
      <c r="T104" s="151">
        <v>1</v>
      </c>
      <c r="U104" s="151"/>
      <c r="V104" s="151"/>
      <c r="W104" s="151">
        <v>113</v>
      </c>
      <c r="X104" s="151">
        <v>64</v>
      </c>
      <c r="Y104" s="151" t="s">
        <v>103</v>
      </c>
      <c r="Z104" s="149"/>
      <c r="AA104" s="298"/>
      <c r="AB104" s="298"/>
    </row>
    <row r="105" spans="1:28" s="284" customFormat="1" ht="15.75" hidden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52" t="str">
        <f t="shared" ca="1" si="36"/>
        <v/>
      </c>
      <c r="L105" s="152"/>
      <c r="M105" s="262" t="str">
        <f t="shared" ca="1" si="28"/>
        <v/>
      </c>
      <c r="N105" s="152" t="str">
        <f t="shared" ca="1" si="29"/>
        <v/>
      </c>
      <c r="O105" s="305" t="e">
        <f t="shared" ca="1" si="35"/>
        <v>#VALUE!</v>
      </c>
      <c r="P105" s="296" t="e">
        <f t="shared" ca="1" si="30"/>
        <v>#N/A</v>
      </c>
      <c r="Q105" s="296" t="e">
        <f t="shared" ca="1" si="31"/>
        <v>#N/A</v>
      </c>
      <c r="R105" s="296" t="e">
        <f t="shared" ca="1" si="32"/>
        <v>#N/A</v>
      </c>
      <c r="S105" s="296" t="e">
        <f t="shared" ca="1" si="33"/>
        <v>#N/A</v>
      </c>
      <c r="T105" s="151">
        <v>1</v>
      </c>
      <c r="U105" s="151"/>
      <c r="V105" s="151"/>
      <c r="W105" s="151">
        <v>144</v>
      </c>
      <c r="X105" s="151">
        <v>64</v>
      </c>
      <c r="Y105" s="151" t="s">
        <v>104</v>
      </c>
      <c r="Z105" s="149"/>
      <c r="AA105" s="298"/>
      <c r="AB105" s="298"/>
    </row>
    <row r="106" spans="1:28" s="284" customFormat="1" ht="15.75" hidden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52" t="str">
        <f t="shared" ca="1" si="36"/>
        <v/>
      </c>
      <c r="L106" s="152"/>
      <c r="M106" s="262" t="str">
        <f t="shared" ca="1" si="28"/>
        <v/>
      </c>
      <c r="N106" s="152" t="str">
        <f t="shared" ca="1" si="29"/>
        <v/>
      </c>
      <c r="O106" s="305" t="e">
        <f t="shared" ca="1" si="35"/>
        <v>#VALUE!</v>
      </c>
      <c r="P106" s="296" t="e">
        <f t="shared" ca="1" si="30"/>
        <v>#N/A</v>
      </c>
      <c r="Q106" s="296" t="e">
        <f t="shared" ca="1" si="31"/>
        <v>#N/A</v>
      </c>
      <c r="R106" s="296" t="e">
        <f t="shared" ca="1" si="32"/>
        <v>#N/A</v>
      </c>
      <c r="S106" s="296" t="e">
        <f t="shared" ca="1" si="33"/>
        <v>#N/A</v>
      </c>
      <c r="T106" s="151">
        <v>1</v>
      </c>
      <c r="U106" s="151"/>
      <c r="V106" s="151"/>
      <c r="W106" s="151">
        <v>172</v>
      </c>
      <c r="X106" s="151">
        <v>64</v>
      </c>
      <c r="Y106" s="151" t="s">
        <v>105</v>
      </c>
      <c r="Z106" s="149"/>
      <c r="AA106" s="298"/>
      <c r="AB106" s="298"/>
    </row>
    <row r="107" spans="1:28" s="284" customFormat="1" ht="27.75" hidden="1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53"/>
      <c r="L107" s="152"/>
      <c r="M107" s="262" t="str">
        <f t="shared" ca="1" si="28"/>
        <v/>
      </c>
      <c r="N107" s="152" t="str">
        <f t="shared" ca="1" si="29"/>
        <v/>
      </c>
      <c r="O107" s="305" t="e">
        <f t="shared" ca="1" si="35"/>
        <v>#VALUE!</v>
      </c>
      <c r="P107" s="296" t="e">
        <f t="shared" ca="1" si="30"/>
        <v>#N/A</v>
      </c>
      <c r="Q107" s="296" t="e">
        <f t="shared" ca="1" si="31"/>
        <v>#N/A</v>
      </c>
      <c r="R107" s="296" t="e">
        <f t="shared" ca="1" si="32"/>
        <v>#N/A</v>
      </c>
      <c r="S107" s="296" t="e">
        <f t="shared" ca="1" si="33"/>
        <v>#N/A</v>
      </c>
      <c r="T107" s="151">
        <v>1</v>
      </c>
      <c r="U107" s="151"/>
      <c r="V107" s="151"/>
      <c r="W107" s="151">
        <v>203</v>
      </c>
      <c r="X107" s="151">
        <v>64</v>
      </c>
      <c r="Y107" s="151" t="s">
        <v>106</v>
      </c>
      <c r="Z107" s="149"/>
      <c r="AA107" s="298"/>
      <c r="AB107" s="298"/>
    </row>
    <row r="108" spans="1:28" s="284" customFormat="1" ht="15.75" hidden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54"/>
      <c r="L108" s="152"/>
      <c r="M108" s="262" t="str">
        <f t="shared" ca="1" si="28"/>
        <v/>
      </c>
      <c r="N108" s="152" t="str">
        <f t="shared" ca="1" si="29"/>
        <v/>
      </c>
      <c r="O108" s="305" t="e">
        <f t="shared" ca="1" si="35"/>
        <v>#VALUE!</v>
      </c>
      <c r="P108" s="296" t="e">
        <f t="shared" ca="1" si="30"/>
        <v>#N/A</v>
      </c>
      <c r="Q108" s="296" t="e">
        <f t="shared" ca="1" si="31"/>
        <v>#N/A</v>
      </c>
      <c r="R108" s="296" t="e">
        <f t="shared" ca="1" si="32"/>
        <v>#N/A</v>
      </c>
      <c r="S108" s="296" t="e">
        <f t="shared" ca="1" si="33"/>
        <v>#N/A</v>
      </c>
      <c r="T108" s="151">
        <v>1</v>
      </c>
      <c r="U108" s="151"/>
      <c r="V108" s="151"/>
      <c r="W108" s="151">
        <v>233</v>
      </c>
      <c r="X108" s="151">
        <v>64</v>
      </c>
      <c r="Y108" s="151" t="s">
        <v>107</v>
      </c>
      <c r="Z108" s="149"/>
      <c r="AA108" s="298"/>
      <c r="AB108" s="298"/>
    </row>
    <row r="109" spans="1:28" s="284" customFormat="1" ht="15.75" hidden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55"/>
      <c r="L109" s="152"/>
      <c r="M109" s="262" t="str">
        <f t="shared" ca="1" si="28"/>
        <v/>
      </c>
      <c r="N109" s="152" t="str">
        <f t="shared" ca="1" si="29"/>
        <v/>
      </c>
      <c r="O109" s="305" t="e">
        <f t="shared" ca="1" si="35"/>
        <v>#VALUE!</v>
      </c>
      <c r="P109" s="296" t="e">
        <f t="shared" ca="1" si="30"/>
        <v>#N/A</v>
      </c>
      <c r="Q109" s="296" t="e">
        <f t="shared" ca="1" si="31"/>
        <v>#N/A</v>
      </c>
      <c r="R109" s="296" t="e">
        <f t="shared" ca="1" si="32"/>
        <v>#N/A</v>
      </c>
      <c r="S109" s="296" t="e">
        <f t="shared" ca="1" si="33"/>
        <v>#N/A</v>
      </c>
      <c r="T109" s="151">
        <v>1</v>
      </c>
      <c r="U109" s="151"/>
      <c r="V109" s="151"/>
      <c r="W109" s="151">
        <v>264</v>
      </c>
      <c r="X109" s="151">
        <v>64</v>
      </c>
      <c r="Y109" s="151" t="s">
        <v>108</v>
      </c>
      <c r="Z109" s="149"/>
      <c r="AA109" s="298"/>
      <c r="AB109" s="298"/>
    </row>
    <row r="110" spans="1:28" s="284" customFormat="1" ht="15.75" hidden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56"/>
      <c r="L110" s="152"/>
      <c r="M110" s="262" t="str">
        <f t="shared" ca="1" si="28"/>
        <v/>
      </c>
      <c r="N110" s="152" t="str">
        <f t="shared" ca="1" si="29"/>
        <v/>
      </c>
      <c r="O110" s="305" t="e">
        <f t="shared" ca="1" si="35"/>
        <v>#VALUE!</v>
      </c>
      <c r="P110" s="296" t="e">
        <f t="shared" ca="1" si="30"/>
        <v>#N/A</v>
      </c>
      <c r="Q110" s="296" t="e">
        <f t="shared" ca="1" si="31"/>
        <v>#N/A</v>
      </c>
      <c r="R110" s="296" t="e">
        <f t="shared" ca="1" si="32"/>
        <v>#N/A</v>
      </c>
      <c r="S110" s="296" t="e">
        <f t="shared" ca="1" si="33"/>
        <v>#N/A</v>
      </c>
      <c r="T110" s="151">
        <v>1</v>
      </c>
      <c r="U110" s="151"/>
      <c r="V110" s="151"/>
      <c r="W110" s="151">
        <v>294</v>
      </c>
      <c r="X110" s="151">
        <v>64</v>
      </c>
      <c r="Y110" s="151"/>
      <c r="Z110" s="149"/>
      <c r="AA110" s="298"/>
      <c r="AB110" s="298"/>
    </row>
    <row r="111" spans="1:28" s="284" customFormat="1" ht="15.75" hidden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52" t="str">
        <f ca="1">IFERROR(IF(M98&gt;0,M98,M98+365),"")</f>
        <v/>
      </c>
      <c r="L111" s="152"/>
      <c r="M111" s="262" t="str">
        <f t="shared" ca="1" si="28"/>
        <v/>
      </c>
      <c r="N111" s="152" t="str">
        <f t="shared" ca="1" si="29"/>
        <v/>
      </c>
      <c r="O111" s="305" t="e">
        <f t="shared" ca="1" si="35"/>
        <v>#VALUE!</v>
      </c>
      <c r="P111" s="296" t="e">
        <f t="shared" ca="1" si="30"/>
        <v>#N/A</v>
      </c>
      <c r="Q111" s="296" t="e">
        <f t="shared" ca="1" si="31"/>
        <v>#N/A</v>
      </c>
      <c r="R111" s="296" t="e">
        <f t="shared" ca="1" si="32"/>
        <v>#N/A</v>
      </c>
      <c r="S111" s="296" t="e">
        <f t="shared" ca="1" si="33"/>
        <v>#N/A</v>
      </c>
      <c r="T111" s="151">
        <v>1</v>
      </c>
      <c r="U111" s="151"/>
      <c r="V111" s="151"/>
      <c r="W111" s="151">
        <v>325</v>
      </c>
      <c r="X111" s="151">
        <v>64</v>
      </c>
      <c r="Y111" s="149"/>
      <c r="Z111" s="149"/>
      <c r="AA111" s="298"/>
      <c r="AB111" s="298"/>
    </row>
    <row r="112" spans="1:28" s="284" customFormat="1" ht="15.75" hidden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52" t="str">
        <f t="shared" ref="K112:K126" ca="1" si="37">IFERROR(IF(M99&gt;0,M99,M99+365),"")</f>
        <v/>
      </c>
      <c r="L112" s="152"/>
      <c r="M112" s="262" t="str">
        <f t="shared" ca="1" si="28"/>
        <v/>
      </c>
      <c r="N112" s="152" t="str">
        <f t="shared" ca="1" si="29"/>
        <v/>
      </c>
      <c r="O112" s="305" t="e">
        <f t="shared" ca="1" si="35"/>
        <v>#VALUE!</v>
      </c>
      <c r="P112" s="296" t="e">
        <f t="shared" ca="1" si="30"/>
        <v>#N/A</v>
      </c>
      <c r="Q112" s="296" t="e">
        <f t="shared" ca="1" si="31"/>
        <v>#N/A</v>
      </c>
      <c r="R112" s="296" t="e">
        <f t="shared" ca="1" si="32"/>
        <v>#N/A</v>
      </c>
      <c r="S112" s="296" t="e">
        <f t="shared" ca="1" si="33"/>
        <v>#N/A</v>
      </c>
      <c r="T112" s="151">
        <v>1</v>
      </c>
      <c r="U112" s="151"/>
      <c r="V112" s="151"/>
      <c r="W112" s="151">
        <v>356</v>
      </c>
      <c r="X112" s="151">
        <v>64</v>
      </c>
      <c r="Y112" s="149"/>
      <c r="Z112" s="149"/>
      <c r="AA112" s="298"/>
      <c r="AB112" s="298"/>
    </row>
    <row r="113" spans="1:28" s="284" customFormat="1" ht="15.75" hidden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52" t="str">
        <f t="shared" ca="1" si="37"/>
        <v/>
      </c>
      <c r="L113" s="152"/>
      <c r="M113" s="262" t="str">
        <f t="shared" ca="1" si="28"/>
        <v/>
      </c>
      <c r="N113" s="152" t="str">
        <f t="shared" ca="1" si="29"/>
        <v/>
      </c>
      <c r="O113" s="305" t="e">
        <f t="shared" ca="1" si="35"/>
        <v>#VALUE!</v>
      </c>
      <c r="P113" s="296" t="e">
        <f t="shared" ca="1" si="30"/>
        <v>#N/A</v>
      </c>
      <c r="Q113" s="296" t="e">
        <f t="shared" ca="1" si="31"/>
        <v>#N/A</v>
      </c>
      <c r="R113" s="296" t="e">
        <f t="shared" ca="1" si="32"/>
        <v>#N/A</v>
      </c>
      <c r="S113" s="296" t="e">
        <f t="shared" ca="1" si="33"/>
        <v>#N/A</v>
      </c>
      <c r="T113" s="151">
        <v>1</v>
      </c>
      <c r="U113" s="151"/>
      <c r="V113" s="151"/>
      <c r="W113" s="151"/>
      <c r="X113" s="151"/>
      <c r="Y113" s="149"/>
      <c r="Z113" s="149"/>
      <c r="AA113" s="298"/>
      <c r="AB113" s="298"/>
    </row>
    <row r="114" spans="1:28" s="284" customFormat="1" ht="57" hidden="1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52" t="str">
        <f t="shared" ca="1" si="37"/>
        <v/>
      </c>
      <c r="L114" s="152"/>
      <c r="M114" s="262" t="str">
        <f t="shared" ref="M114:M118" ca="1" si="38">IFERROR(N117-264,"")</f>
        <v/>
      </c>
      <c r="N114" s="152" t="str">
        <f t="shared" ca="1" si="29"/>
        <v/>
      </c>
      <c r="O114" s="305" t="e">
        <f t="shared" ca="1" si="35"/>
        <v>#VALUE!</v>
      </c>
      <c r="P114" s="296" t="e">
        <f t="shared" ca="1" si="30"/>
        <v>#N/A</v>
      </c>
      <c r="Q114" s="296" t="e">
        <f t="shared" ca="1" si="31"/>
        <v>#N/A</v>
      </c>
      <c r="R114" s="296" t="e">
        <f t="shared" ca="1" si="32"/>
        <v>#N/A</v>
      </c>
      <c r="S114" s="296" t="e">
        <f t="shared" ca="1" si="33"/>
        <v>#N/A</v>
      </c>
      <c r="T114" s="151">
        <v>1</v>
      </c>
      <c r="U114" s="308"/>
      <c r="V114" s="308"/>
      <c r="W114" s="308"/>
      <c r="X114" s="152"/>
      <c r="Y114" s="149"/>
      <c r="Z114" s="149"/>
      <c r="AA114" s="298"/>
      <c r="AB114" s="298"/>
    </row>
    <row r="115" spans="1:28" s="284" customFormat="1" ht="12" hidden="1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52" t="str">
        <f t="shared" ca="1" si="37"/>
        <v/>
      </c>
      <c r="L115" s="152"/>
      <c r="M115" s="262" t="str">
        <f t="shared" ca="1" si="38"/>
        <v/>
      </c>
      <c r="N115" s="152" t="str">
        <f t="shared" ca="1" si="29"/>
        <v/>
      </c>
      <c r="O115" s="305" t="e">
        <f t="shared" ca="1" si="35"/>
        <v>#VALUE!</v>
      </c>
      <c r="P115" s="296" t="e">
        <f t="shared" ca="1" si="30"/>
        <v>#N/A</v>
      </c>
      <c r="Q115" s="296" t="e">
        <f t="shared" ca="1" si="31"/>
        <v>#N/A</v>
      </c>
      <c r="R115" s="296" t="e">
        <f t="shared" ca="1" si="32"/>
        <v>#N/A</v>
      </c>
      <c r="S115" s="296" t="e">
        <f t="shared" ca="1" si="33"/>
        <v>#N/A</v>
      </c>
      <c r="T115" s="151">
        <v>1</v>
      </c>
      <c r="U115" s="308"/>
      <c r="V115" s="308"/>
      <c r="W115" s="308"/>
      <c r="X115" s="152"/>
      <c r="Y115" s="149"/>
      <c r="Z115" s="149"/>
      <c r="AA115" s="298"/>
      <c r="AB115" s="298"/>
    </row>
    <row r="116" spans="1:28" s="284" customFormat="1" ht="15.75" hidden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52" t="str">
        <f t="shared" ca="1" si="37"/>
        <v/>
      </c>
      <c r="L116" s="152"/>
      <c r="M116" s="262" t="str">
        <f t="shared" ca="1" si="38"/>
        <v/>
      </c>
      <c r="N116" s="152" t="str">
        <f t="shared" ca="1" si="29"/>
        <v/>
      </c>
      <c r="O116" s="305" t="e">
        <f t="shared" ca="1" si="35"/>
        <v>#VALUE!</v>
      </c>
      <c r="P116" s="296" t="e">
        <f t="shared" ca="1" si="30"/>
        <v>#N/A</v>
      </c>
      <c r="Q116" s="296" t="e">
        <f t="shared" ca="1" si="31"/>
        <v>#N/A</v>
      </c>
      <c r="R116" s="296" t="e">
        <f t="shared" ca="1" si="32"/>
        <v>#N/A</v>
      </c>
      <c r="S116" s="296" t="e">
        <f t="shared" ca="1" si="33"/>
        <v>#N/A</v>
      </c>
      <c r="T116" s="151">
        <v>1</v>
      </c>
      <c r="U116" s="308"/>
      <c r="V116" s="308"/>
      <c r="W116" s="308"/>
      <c r="X116" s="152"/>
      <c r="Y116" s="149"/>
      <c r="Z116" s="149"/>
      <c r="AA116" s="298"/>
      <c r="AB116" s="298"/>
    </row>
    <row r="117" spans="1:28" s="284" customFormat="1" ht="15.75" hidden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52" t="str">
        <f t="shared" ca="1" si="37"/>
        <v/>
      </c>
      <c r="L117" s="152"/>
      <c r="M117" s="262" t="str">
        <f t="shared" ca="1" si="38"/>
        <v/>
      </c>
      <c r="N117" s="152" t="str">
        <f t="shared" ca="1" si="29"/>
        <v/>
      </c>
      <c r="O117" s="305" t="e">
        <f t="shared" ca="1" si="35"/>
        <v>#VALUE!</v>
      </c>
      <c r="P117" s="296" t="e">
        <f t="shared" ca="1" si="30"/>
        <v>#N/A</v>
      </c>
      <c r="Q117" s="296" t="e">
        <f t="shared" ca="1" si="31"/>
        <v>#N/A</v>
      </c>
      <c r="R117" s="296" t="e">
        <f t="shared" ca="1" si="32"/>
        <v>#N/A</v>
      </c>
      <c r="S117" s="296" t="e">
        <f t="shared" ca="1" si="33"/>
        <v>#N/A</v>
      </c>
      <c r="T117" s="151">
        <v>1</v>
      </c>
      <c r="U117" s="149"/>
      <c r="V117" s="149"/>
      <c r="W117" s="149"/>
      <c r="X117" s="149"/>
      <c r="Y117" s="149"/>
      <c r="Z117" s="149"/>
      <c r="AA117" s="298"/>
      <c r="AB117" s="298"/>
    </row>
    <row r="118" spans="1:28" s="284" customFormat="1" ht="15.75" hidden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52" t="str">
        <f t="shared" ca="1" si="37"/>
        <v/>
      </c>
      <c r="L118" s="152"/>
      <c r="M118" s="262" t="str">
        <f t="shared" ca="1" si="38"/>
        <v/>
      </c>
      <c r="N118" s="152" t="str">
        <f t="shared" ca="1" si="29"/>
        <v/>
      </c>
      <c r="O118" s="305" t="e">
        <f t="shared" ca="1" si="35"/>
        <v>#VALUE!</v>
      </c>
      <c r="P118" s="296" t="e">
        <f t="shared" ca="1" si="30"/>
        <v>#N/A</v>
      </c>
      <c r="Q118" s="296" t="e">
        <f t="shared" ca="1" si="31"/>
        <v>#N/A</v>
      </c>
      <c r="R118" s="296" t="e">
        <f t="shared" ca="1" si="32"/>
        <v>#N/A</v>
      </c>
      <c r="S118" s="296" t="e">
        <f t="shared" ca="1" si="33"/>
        <v>#N/A</v>
      </c>
      <c r="T118" s="151">
        <v>1</v>
      </c>
      <c r="U118" s="149"/>
      <c r="V118" s="149"/>
      <c r="W118" s="149"/>
      <c r="X118" s="149"/>
      <c r="Y118" s="149"/>
      <c r="Z118" s="149"/>
      <c r="AA118" s="298"/>
      <c r="AB118" s="298"/>
    </row>
    <row r="119" spans="1:28" s="284" customFormat="1" ht="15.75" hidden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52" t="str">
        <f t="shared" ca="1" si="37"/>
        <v/>
      </c>
      <c r="L119" s="152"/>
      <c r="M119" s="262"/>
      <c r="N119" s="152" t="str">
        <f t="shared" ca="1" si="29"/>
        <v/>
      </c>
      <c r="O119" s="305" t="e">
        <f t="shared" ca="1" si="35"/>
        <v>#VALUE!</v>
      </c>
      <c r="P119" s="296" t="e">
        <f t="shared" ca="1" si="30"/>
        <v>#N/A</v>
      </c>
      <c r="Q119" s="296" t="e">
        <f t="shared" ca="1" si="31"/>
        <v>#N/A</v>
      </c>
      <c r="R119" s="296" t="e">
        <f t="shared" ca="1" si="32"/>
        <v>#N/A</v>
      </c>
      <c r="S119" s="296" t="e">
        <f t="shared" ca="1" si="33"/>
        <v>#N/A</v>
      </c>
      <c r="T119" s="151">
        <v>1</v>
      </c>
      <c r="U119" s="149"/>
      <c r="V119" s="149"/>
      <c r="W119" s="149"/>
      <c r="X119" s="149"/>
      <c r="Y119" s="149"/>
      <c r="Z119" s="149"/>
      <c r="AA119" s="298"/>
      <c r="AB119" s="298"/>
    </row>
    <row r="120" spans="1:28" s="284" customFormat="1" ht="15.75" hidden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52" t="str">
        <f t="shared" ca="1" si="37"/>
        <v/>
      </c>
      <c r="L120" s="152"/>
      <c r="M120" s="262"/>
      <c r="N120" s="152" t="str">
        <f t="shared" ca="1" si="29"/>
        <v/>
      </c>
      <c r="O120" s="305" t="e">
        <f t="shared" ca="1" si="35"/>
        <v>#VALUE!</v>
      </c>
      <c r="P120" s="296" t="e">
        <f t="shared" ca="1" si="30"/>
        <v>#N/A</v>
      </c>
      <c r="Q120" s="296" t="e">
        <f t="shared" ca="1" si="31"/>
        <v>#N/A</v>
      </c>
      <c r="R120" s="296" t="e">
        <f t="shared" ca="1" si="32"/>
        <v>#N/A</v>
      </c>
      <c r="S120" s="296" t="e">
        <f t="shared" ca="1" si="33"/>
        <v>#N/A</v>
      </c>
      <c r="T120" s="151">
        <v>1</v>
      </c>
      <c r="U120" s="149"/>
      <c r="V120" s="149"/>
      <c r="W120" s="149"/>
      <c r="X120" s="149"/>
      <c r="Y120" s="149"/>
      <c r="Z120" s="149"/>
      <c r="AA120" s="298"/>
      <c r="AB120" s="298"/>
    </row>
    <row r="121" spans="1:28" s="284" customFormat="1" ht="15.75" hidden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76"/>
      <c r="K121" s="152" t="str">
        <f t="shared" ca="1" si="37"/>
        <v/>
      </c>
      <c r="L121" s="152"/>
      <c r="M121" s="262"/>
      <c r="N121" s="152" t="str">
        <f t="shared" ca="1" si="29"/>
        <v/>
      </c>
      <c r="O121" s="305" t="e">
        <f t="shared" ca="1" si="35"/>
        <v>#VALUE!</v>
      </c>
      <c r="P121" s="296" t="e">
        <f t="shared" ca="1" si="30"/>
        <v>#N/A</v>
      </c>
      <c r="Q121" s="296" t="e">
        <f t="shared" ca="1" si="31"/>
        <v>#N/A</v>
      </c>
      <c r="R121" s="296" t="e">
        <f t="shared" ca="1" si="32"/>
        <v>#N/A</v>
      </c>
      <c r="S121" s="296" t="e">
        <f t="shared" ca="1" si="33"/>
        <v>#N/A</v>
      </c>
      <c r="T121" s="151">
        <v>1</v>
      </c>
      <c r="U121" s="149"/>
      <c r="V121" s="149"/>
      <c r="W121" s="149"/>
      <c r="X121" s="149"/>
      <c r="Y121" s="149"/>
      <c r="Z121" s="149"/>
      <c r="AA121" s="298"/>
      <c r="AB121" s="298"/>
    </row>
    <row r="122" spans="1:28" s="284" customFormat="1" ht="15.75" hidden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77"/>
      <c r="K122" s="152" t="str">
        <f t="shared" ca="1" si="37"/>
        <v/>
      </c>
      <c r="L122" s="152"/>
      <c r="M122" s="256"/>
      <c r="N122" s="152"/>
      <c r="O122" s="305"/>
      <c r="P122" s="296"/>
      <c r="Q122" s="296"/>
      <c r="R122" s="296"/>
      <c r="S122" s="296"/>
      <c r="T122" s="151"/>
      <c r="U122" s="149"/>
      <c r="V122" s="149"/>
      <c r="W122" s="149"/>
      <c r="X122" s="149"/>
      <c r="Y122" s="149"/>
      <c r="Z122" s="149"/>
      <c r="AA122" s="298"/>
      <c r="AB122" s="298"/>
    </row>
    <row r="123" spans="1:28" s="284" customFormat="1" ht="15.75" hidden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77"/>
      <c r="K123" s="152" t="str">
        <f t="shared" ca="1" si="37"/>
        <v/>
      </c>
      <c r="L123" s="157"/>
      <c r="M123" s="256"/>
      <c r="N123" s="152"/>
      <c r="O123" s="305"/>
      <c r="P123" s="296"/>
      <c r="Q123" s="296"/>
      <c r="R123" s="296"/>
      <c r="S123" s="296"/>
      <c r="T123" s="151"/>
      <c r="U123" s="149"/>
      <c r="V123" s="149"/>
      <c r="W123" s="149"/>
      <c r="X123" s="149"/>
      <c r="Y123" s="149"/>
      <c r="Z123" s="149"/>
      <c r="AA123" s="298"/>
      <c r="AB123" s="298"/>
    </row>
    <row r="124" spans="1:28" s="284" customFormat="1" ht="29.25" hidden="1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77"/>
      <c r="K124" s="152" t="str">
        <f t="shared" ca="1" si="37"/>
        <v/>
      </c>
      <c r="L124" s="157"/>
      <c r="M124" s="256"/>
      <c r="N124" s="152"/>
      <c r="O124" s="305"/>
      <c r="P124" s="296"/>
      <c r="Q124" s="296"/>
      <c r="R124" s="296"/>
      <c r="S124" s="296"/>
      <c r="T124" s="151"/>
      <c r="U124" s="149"/>
      <c r="V124" s="149"/>
      <c r="W124" s="149"/>
      <c r="X124" s="149"/>
      <c r="Y124" s="149"/>
      <c r="Z124" s="149"/>
      <c r="AA124" s="298"/>
      <c r="AB124" s="298"/>
    </row>
    <row r="125" spans="1:28" s="284" customFormat="1" ht="15.75" hidden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77"/>
      <c r="K125" s="152" t="str">
        <f t="shared" ca="1" si="37"/>
        <v/>
      </c>
      <c r="L125" s="158"/>
      <c r="M125" s="256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298"/>
      <c r="AB125" s="298"/>
    </row>
    <row r="126" spans="1:28" hidden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77"/>
      <c r="K126" s="152" t="str">
        <f t="shared" ca="1" si="37"/>
        <v/>
      </c>
      <c r="L126" s="159"/>
    </row>
    <row r="127" spans="1:28" hidden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77"/>
      <c r="K127" s="152" t="str">
        <f t="shared" ref="K127:K131" ca="1" si="39">IFERROR(IF(M114&gt;0,M114,M114+365),"")</f>
        <v/>
      </c>
      <c r="L127" s="161"/>
    </row>
    <row r="128" spans="1:28" hidden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77"/>
      <c r="K128" s="152" t="str">
        <f t="shared" ca="1" si="39"/>
        <v/>
      </c>
      <c r="L128" s="161"/>
    </row>
    <row r="129" spans="1:12" hidden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52" t="str">
        <f t="shared" ca="1" si="39"/>
        <v/>
      </c>
      <c r="L129" s="161"/>
    </row>
    <row r="130" spans="1:12" hidden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52" t="str">
        <f t="shared" ca="1" si="39"/>
        <v/>
      </c>
      <c r="L130" s="161"/>
    </row>
    <row r="131" spans="1:12" hidden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52" t="str">
        <f t="shared" ca="1" si="39"/>
        <v/>
      </c>
      <c r="L131" s="161"/>
    </row>
    <row r="132" spans="1:12" hidden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52"/>
      <c r="L132" s="161"/>
    </row>
    <row r="133" spans="1:12" hidden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52"/>
      <c r="L133" s="161"/>
    </row>
    <row r="134" spans="1:12" hidden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52"/>
      <c r="L134" s="161"/>
    </row>
    <row r="135" spans="1:12" ht="12" hidden="1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57"/>
      <c r="L135" s="161"/>
    </row>
    <row r="136" spans="1:12" ht="15.75" hidden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57"/>
      <c r="L136" s="161"/>
    </row>
    <row r="137" spans="1:12" ht="15.75" hidden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58"/>
    </row>
    <row r="138" spans="1:12" hidden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59"/>
    </row>
    <row r="139" spans="1:12" ht="15.75" hidden="1">
      <c r="A139" s="311"/>
      <c r="B139" s="311"/>
      <c r="C139" s="177"/>
      <c r="D139" s="177"/>
      <c r="E139" s="177"/>
      <c r="F139" s="177"/>
      <c r="G139" s="177"/>
      <c r="H139" s="177"/>
      <c r="I139" s="177"/>
      <c r="J139" s="177"/>
      <c r="K139" s="161"/>
    </row>
    <row r="140" spans="1:12" hidden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61"/>
    </row>
    <row r="141" spans="1:12" hidden="1">
      <c r="A141" s="177"/>
      <c r="B141" s="177"/>
      <c r="C141" s="177"/>
      <c r="D141" s="177"/>
      <c r="E141" s="177"/>
      <c r="F141" s="177"/>
      <c r="G141" s="177"/>
      <c r="H141" s="177"/>
      <c r="I141" s="177"/>
      <c r="K141" s="161"/>
    </row>
    <row r="142" spans="1:12" hidden="1">
      <c r="A142" s="177"/>
      <c r="B142" s="177"/>
      <c r="C142" s="177"/>
      <c r="D142" s="177"/>
      <c r="E142" s="177"/>
      <c r="F142" s="177"/>
      <c r="G142" s="177"/>
      <c r="H142" s="177"/>
      <c r="I142" s="177"/>
      <c r="K142" s="161"/>
    </row>
    <row r="143" spans="1:12" hidden="1">
      <c r="A143" s="177"/>
      <c r="B143" s="177"/>
      <c r="C143" s="177"/>
      <c r="D143" s="177"/>
      <c r="E143" s="177"/>
      <c r="F143" s="177"/>
      <c r="G143" s="177"/>
      <c r="H143" s="177"/>
      <c r="I143" s="177"/>
      <c r="K143" s="161"/>
    </row>
    <row r="144" spans="1:12" hidden="1">
      <c r="K144" s="161"/>
    </row>
    <row r="145" spans="11:11" hidden="1">
      <c r="K145" s="161"/>
    </row>
    <row r="146" spans="11:11" hidden="1">
      <c r="K146" s="161"/>
    </row>
    <row r="147" spans="11:11" hidden="1">
      <c r="K147" s="161"/>
    </row>
    <row r="148" spans="11:11" hidden="1">
      <c r="K148" s="161"/>
    </row>
  </sheetData>
  <sheetProtection selectLockedCells="1"/>
  <mergeCells count="18">
    <mergeCell ref="Q2:R2"/>
    <mergeCell ref="Q3:R3"/>
    <mergeCell ref="A79:B79"/>
    <mergeCell ref="A10:B10"/>
    <mergeCell ref="A1:J3"/>
    <mergeCell ref="D5:E5"/>
    <mergeCell ref="A24:B24"/>
    <mergeCell ref="L2:L3"/>
    <mergeCell ref="D24:I24"/>
    <mergeCell ref="D29:I29"/>
    <mergeCell ref="L12:L13"/>
    <mergeCell ref="L5:L6"/>
    <mergeCell ref="L8:L9"/>
    <mergeCell ref="A103:B103"/>
    <mergeCell ref="A139:B139"/>
    <mergeCell ref="H5:J5"/>
    <mergeCell ref="I6:J6"/>
    <mergeCell ref="I7:J7"/>
  </mergeCells>
  <conditionalFormatting sqref="A29:D29 J78:J98 C81:I101 J25:J30 E28:I28 G26:I27">
    <cfRule type="containsErrors" dxfId="97" priority="86">
      <formula>ISERROR(A25)</formula>
    </cfRule>
  </conditionalFormatting>
  <conditionalFormatting sqref="C81:C101">
    <cfRule type="top10" dxfId="96" priority="81" bottom="1" rank="1"/>
  </conditionalFormatting>
  <conditionalFormatting sqref="J12:J19 A12:I22">
    <cfRule type="cellIs" dxfId="95" priority="78" operator="equal">
      <formula>0</formula>
    </cfRule>
    <cfRule type="containsErrors" dxfId="94" priority="87">
      <formula>ISERROR(A12)</formula>
    </cfRule>
  </conditionalFormatting>
  <conditionalFormatting sqref="A26:C28">
    <cfRule type="containsErrors" dxfId="93" priority="88">
      <formula>ISERROR(A26)</formula>
    </cfRule>
  </conditionalFormatting>
  <conditionalFormatting sqref="C26:C29">
    <cfRule type="containsErrors" dxfId="92" priority="76">
      <formula>ISERROR(C26)</formula>
    </cfRule>
  </conditionalFormatting>
  <conditionalFormatting sqref="D26:D28 E26:F27">
    <cfRule type="containsErrors" dxfId="91" priority="75">
      <formula>ISERROR(D26)</formula>
    </cfRule>
  </conditionalFormatting>
  <conditionalFormatting sqref="D31:I33">
    <cfRule type="containsErrors" dxfId="90" priority="72">
      <formula>ISERROR(D31)</formula>
    </cfRule>
  </conditionalFormatting>
  <conditionalFormatting sqref="A31:A33 C31:C33">
    <cfRule type="containsErrors" dxfId="89" priority="74">
      <formula>ISERROR(A31)</formula>
    </cfRule>
  </conditionalFormatting>
  <conditionalFormatting sqref="C31:C33">
    <cfRule type="containsErrors" dxfId="88" priority="73">
      <formula>ISERROR(C31)</formula>
    </cfRule>
  </conditionalFormatting>
  <conditionalFormatting sqref="B31:B33">
    <cfRule type="containsErrors" dxfId="87" priority="71">
      <formula>ISERROR(B31)</formula>
    </cfRule>
  </conditionalFormatting>
  <conditionalFormatting sqref="J22">
    <cfRule type="cellIs" dxfId="86" priority="69" operator="equal">
      <formula>0</formula>
    </cfRule>
    <cfRule type="containsErrors" dxfId="85" priority="70">
      <formula>ISERROR(J22)</formula>
    </cfRule>
  </conditionalFormatting>
  <conditionalFormatting sqref="J23">
    <cfRule type="cellIs" dxfId="84" priority="67" operator="equal">
      <formula>0</formula>
    </cfRule>
    <cfRule type="containsErrors" dxfId="83" priority="68">
      <formula>ISERROR(J23)</formula>
    </cfRule>
  </conditionalFormatting>
  <conditionalFormatting sqref="J24">
    <cfRule type="cellIs" dxfId="82" priority="65" operator="equal">
      <formula>0</formula>
    </cfRule>
    <cfRule type="containsErrors" dxfId="81" priority="66">
      <formula>ISERROR(J24)</formula>
    </cfRule>
  </conditionalFormatting>
  <conditionalFormatting sqref="O9 O12:O18">
    <cfRule type="cellIs" dxfId="80" priority="63" operator="equal">
      <formula>0</formula>
    </cfRule>
    <cfRule type="containsErrors" dxfId="79" priority="64">
      <formula>ISERROR(O9)</formula>
    </cfRule>
  </conditionalFormatting>
  <conditionalFormatting sqref="O10">
    <cfRule type="cellIs" dxfId="78" priority="61" operator="equal">
      <formula>0</formula>
    </cfRule>
    <cfRule type="containsErrors" dxfId="77" priority="62">
      <formula>ISERROR(O10)</formula>
    </cfRule>
  </conditionalFormatting>
  <conditionalFormatting sqref="O11">
    <cfRule type="cellIs" dxfId="76" priority="59" operator="equal">
      <formula>0</formula>
    </cfRule>
    <cfRule type="containsErrors" dxfId="75" priority="60">
      <formula>ISERROR(O11)</formula>
    </cfRule>
  </conditionalFormatting>
  <conditionalFormatting sqref="P9:P10 P12:P13 P15:P16 P18">
    <cfRule type="cellIs" dxfId="74" priority="57" operator="equal">
      <formula>0</formula>
    </cfRule>
    <cfRule type="containsErrors" dxfId="73" priority="58">
      <formula>ISERROR(P9)</formula>
    </cfRule>
  </conditionalFormatting>
  <conditionalFormatting sqref="O29 O32:O38">
    <cfRule type="cellIs" dxfId="72" priority="55" operator="equal">
      <formula>0</formula>
    </cfRule>
    <cfRule type="containsErrors" dxfId="71" priority="56">
      <formula>ISERROR(O29)</formula>
    </cfRule>
  </conditionalFormatting>
  <conditionalFormatting sqref="O30">
    <cfRule type="cellIs" dxfId="70" priority="53" operator="equal">
      <formula>0</formula>
    </cfRule>
    <cfRule type="containsErrors" dxfId="69" priority="54">
      <formula>ISERROR(O30)</formula>
    </cfRule>
  </conditionalFormatting>
  <conditionalFormatting sqref="O31">
    <cfRule type="cellIs" dxfId="68" priority="51" operator="equal">
      <formula>0</formula>
    </cfRule>
    <cfRule type="containsErrors" dxfId="67" priority="52">
      <formula>ISERROR(O31)</formula>
    </cfRule>
  </conditionalFormatting>
  <conditionalFormatting sqref="P38">
    <cfRule type="cellIs" dxfId="66" priority="47" operator="equal">
      <formula>0</formula>
    </cfRule>
    <cfRule type="containsErrors" dxfId="65" priority="48">
      <formula>ISERROR(P38)</formula>
    </cfRule>
  </conditionalFormatting>
  <conditionalFormatting sqref="X18">
    <cfRule type="cellIs" dxfId="64" priority="45" operator="equal">
      <formula>0</formula>
    </cfRule>
    <cfRule type="containsErrors" dxfId="63" priority="46">
      <formula>ISERROR(X18)</formula>
    </cfRule>
  </conditionalFormatting>
  <conditionalFormatting sqref="X38">
    <cfRule type="cellIs" dxfId="62" priority="43" operator="equal">
      <formula>0</formula>
    </cfRule>
    <cfRule type="containsErrors" dxfId="61" priority="44">
      <formula>ISERROR(X38)</formula>
    </cfRule>
  </conditionalFormatting>
  <conditionalFormatting sqref="P11">
    <cfRule type="cellIs" dxfId="60" priority="41" operator="equal">
      <formula>0</formula>
    </cfRule>
    <cfRule type="containsErrors" dxfId="59" priority="42">
      <formula>ISERROR(P11)</formula>
    </cfRule>
  </conditionalFormatting>
  <conditionalFormatting sqref="P14">
    <cfRule type="cellIs" dxfId="58" priority="39" operator="equal">
      <formula>0</formula>
    </cfRule>
    <cfRule type="containsErrors" dxfId="57" priority="40">
      <formula>ISERROR(P14)</formula>
    </cfRule>
  </conditionalFormatting>
  <conditionalFormatting sqref="P17">
    <cfRule type="cellIs" dxfId="56" priority="37" operator="equal">
      <formula>0</formula>
    </cfRule>
    <cfRule type="containsErrors" dxfId="55" priority="38">
      <formula>ISERROR(P17)</formula>
    </cfRule>
  </conditionalFormatting>
  <conditionalFormatting sqref="P31">
    <cfRule type="cellIs" dxfId="54" priority="35" operator="equal">
      <formula>0</formula>
    </cfRule>
    <cfRule type="containsErrors" dxfId="53" priority="36">
      <formula>ISERROR(P31)</formula>
    </cfRule>
  </conditionalFormatting>
  <conditionalFormatting sqref="P34">
    <cfRule type="cellIs" dxfId="52" priority="33" operator="equal">
      <formula>0</formula>
    </cfRule>
    <cfRule type="containsErrors" dxfId="51" priority="34">
      <formula>ISERROR(P34)</formula>
    </cfRule>
  </conditionalFormatting>
  <conditionalFormatting sqref="P37">
    <cfRule type="cellIs" dxfId="50" priority="31" operator="equal">
      <formula>0</formula>
    </cfRule>
    <cfRule type="containsErrors" dxfId="49" priority="32">
      <formula>ISERROR(P37)</formula>
    </cfRule>
  </conditionalFormatting>
  <conditionalFormatting sqref="S9:S10">
    <cfRule type="cellIs" dxfId="48" priority="29" operator="equal">
      <formula>0</formula>
    </cfRule>
    <cfRule type="containsErrors" dxfId="47" priority="30">
      <formula>ISERROR(S9)</formula>
    </cfRule>
  </conditionalFormatting>
  <conditionalFormatting sqref="X9:X10">
    <cfRule type="cellIs" dxfId="46" priority="27" operator="equal">
      <formula>0</formula>
    </cfRule>
    <cfRule type="containsErrors" dxfId="45" priority="28">
      <formula>ISERROR(X9)</formula>
    </cfRule>
  </conditionalFormatting>
  <conditionalFormatting sqref="S12:S13">
    <cfRule type="cellIs" dxfId="44" priority="25" operator="equal">
      <formula>0</formula>
    </cfRule>
    <cfRule type="containsErrors" dxfId="43" priority="26">
      <formula>ISERROR(S12)</formula>
    </cfRule>
  </conditionalFormatting>
  <conditionalFormatting sqref="X12:X13">
    <cfRule type="cellIs" dxfId="42" priority="23" operator="equal">
      <formula>0</formula>
    </cfRule>
    <cfRule type="containsErrors" dxfId="41" priority="24">
      <formula>ISERROR(X12)</formula>
    </cfRule>
  </conditionalFormatting>
  <conditionalFormatting sqref="S15:S16">
    <cfRule type="cellIs" dxfId="40" priority="21" operator="equal">
      <formula>0</formula>
    </cfRule>
    <cfRule type="containsErrors" dxfId="39" priority="22">
      <formula>ISERROR(S15)</formula>
    </cfRule>
  </conditionalFormatting>
  <conditionalFormatting sqref="X15:X16">
    <cfRule type="cellIs" dxfId="38" priority="19" operator="equal">
      <formula>0</formula>
    </cfRule>
    <cfRule type="containsErrors" dxfId="37" priority="20">
      <formula>ISERROR(X15)</formula>
    </cfRule>
  </conditionalFormatting>
  <conditionalFormatting sqref="P29:P30">
    <cfRule type="cellIs" dxfId="36" priority="17" operator="equal">
      <formula>0</formula>
    </cfRule>
    <cfRule type="containsErrors" dxfId="35" priority="18">
      <formula>ISERROR(P29)</formula>
    </cfRule>
  </conditionalFormatting>
  <conditionalFormatting sqref="P32:P33">
    <cfRule type="cellIs" dxfId="34" priority="15" operator="equal">
      <formula>0</formula>
    </cfRule>
    <cfRule type="containsErrors" dxfId="33" priority="16">
      <formula>ISERROR(P32)</formula>
    </cfRule>
  </conditionalFormatting>
  <conditionalFormatting sqref="P35:P36">
    <cfRule type="cellIs" dxfId="32" priority="13" operator="equal">
      <formula>0</formula>
    </cfRule>
    <cfRule type="containsErrors" dxfId="31" priority="14">
      <formula>ISERROR(P35)</formula>
    </cfRule>
  </conditionalFormatting>
  <conditionalFormatting sqref="S29:S30">
    <cfRule type="cellIs" dxfId="30" priority="11" operator="equal">
      <formula>0</formula>
    </cfRule>
    <cfRule type="containsErrors" dxfId="29" priority="12">
      <formula>ISERROR(S29)</formula>
    </cfRule>
  </conditionalFormatting>
  <conditionalFormatting sqref="S32:S33">
    <cfRule type="cellIs" dxfId="28" priority="9" operator="equal">
      <formula>0</formula>
    </cfRule>
    <cfRule type="containsErrors" dxfId="27" priority="10">
      <formula>ISERROR(S32)</formula>
    </cfRule>
  </conditionalFormatting>
  <conditionalFormatting sqref="S35:S36">
    <cfRule type="cellIs" dxfId="26" priority="7" operator="equal">
      <formula>0</formula>
    </cfRule>
    <cfRule type="containsErrors" dxfId="25" priority="8">
      <formula>ISERROR(S35)</formula>
    </cfRule>
  </conditionalFormatting>
  <conditionalFormatting sqref="X29:X30">
    <cfRule type="cellIs" dxfId="24" priority="5" operator="equal">
      <formula>0</formula>
    </cfRule>
    <cfRule type="containsErrors" dxfId="23" priority="6">
      <formula>ISERROR(X29)</formula>
    </cfRule>
  </conditionalFormatting>
  <conditionalFormatting sqref="X32:X33">
    <cfRule type="cellIs" dxfId="22" priority="3" operator="equal">
      <formula>0</formula>
    </cfRule>
    <cfRule type="containsErrors" dxfId="21" priority="4">
      <formula>ISERROR(X32)</formula>
    </cfRule>
  </conditionalFormatting>
  <conditionalFormatting sqref="X35:X36">
    <cfRule type="cellIs" dxfId="20" priority="1" operator="equal">
      <formula>0</formula>
    </cfRule>
    <cfRule type="containsErrors" dxfId="19" priority="2">
      <formula>ISERROR(X35)</formula>
    </cfRule>
  </conditionalFormatting>
  <printOptions horizontalCentered="1"/>
  <pageMargins left="0.43307086614173229" right="0.43307086614173229" top="0.19685039370078741" bottom="0.19685039370078741" header="0.31496062992125984" footer="0.31496062992125984"/>
  <pageSetup paperSize="9" scale="96" orientation="portrait" r:id="rId1"/>
  <rowBreaks count="1" manualBreakCount="1">
    <brk id="66" max="9" man="1"/>
  </rowBreaks>
  <ignoredErrors>
    <ignoredError sqref="N3:Z41" evalError="1"/>
  </ignoredErrors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'Vstupní data'!$A$13:$A$227</xm:f>
          </x14:formula1>
          <xm:sqref>N23 B5 I6:J7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DA227"/>
  <sheetViews>
    <sheetView zoomScaleNormal="100" workbookViewId="0">
      <pane ySplit="8" topLeftCell="A9" activePane="bottomLeft" state="frozen"/>
      <selection activeCell="CA204" sqref="CA204"/>
      <selection pane="bottomLeft" activeCell="H17" sqref="H17"/>
    </sheetView>
  </sheetViews>
  <sheetFormatPr defaultRowHeight="15"/>
  <cols>
    <col min="1" max="4" width="16.140625" customWidth="1"/>
    <col min="5" max="5" width="16.140625" hidden="1" customWidth="1"/>
    <col min="6" max="10" width="16.140625" customWidth="1"/>
    <col min="11" max="11" width="10.5703125" bestFit="1" customWidth="1"/>
    <col min="12" max="14" width="10.140625" bestFit="1" customWidth="1"/>
    <col min="15" max="15" width="10.140625" customWidth="1"/>
    <col min="16" max="17" width="10.140625" bestFit="1" customWidth="1"/>
    <col min="18" max="20" width="10.140625" customWidth="1"/>
    <col min="21" max="21" width="10.5703125" hidden="1" customWidth="1"/>
    <col min="22" max="27" width="10.140625" hidden="1" customWidth="1"/>
    <col min="28" max="28" width="10.5703125" hidden="1" customWidth="1"/>
    <col min="29" max="29" width="10.140625" hidden="1" customWidth="1"/>
    <col min="30" max="30" width="10.140625" bestFit="1" customWidth="1"/>
    <col min="31" max="32" width="10.140625" hidden="1" customWidth="1"/>
    <col min="33" max="33" width="10.140625" bestFit="1" customWidth="1"/>
    <col min="34" max="35" width="10.140625" hidden="1" customWidth="1"/>
    <col min="36" max="37" width="10.140625" customWidth="1"/>
    <col min="38" max="38" width="11.42578125" hidden="1" customWidth="1"/>
    <col min="39" max="47" width="10.85546875" hidden="1" customWidth="1"/>
    <col min="48" max="48" width="11.42578125" hidden="1" customWidth="1"/>
    <col min="49" max="54" width="10.85546875" hidden="1" customWidth="1"/>
    <col min="55" max="55" width="10.5703125" bestFit="1" customWidth="1"/>
    <col min="56" max="61" width="10.140625" bestFit="1" customWidth="1"/>
    <col min="62" max="64" width="10.140625" customWidth="1"/>
    <col min="65" max="65" width="10.5703125" hidden="1" customWidth="1"/>
    <col min="66" max="66" width="10.140625" hidden="1" customWidth="1"/>
    <col min="67" max="67" width="10.140625" bestFit="1" customWidth="1"/>
    <col min="68" max="69" width="10.140625" hidden="1" customWidth="1"/>
    <col min="70" max="70" width="10.140625" bestFit="1" customWidth="1"/>
    <col min="71" max="72" width="10.140625" hidden="1" customWidth="1"/>
    <col min="73" max="74" width="10.140625" customWidth="1"/>
    <col min="75" max="75" width="16.85546875" customWidth="1"/>
    <col min="76" max="78" width="22" hidden="1" customWidth="1"/>
    <col min="79" max="79" width="15.42578125" hidden="1" customWidth="1"/>
    <col min="80" max="80" width="22.5703125" hidden="1" customWidth="1"/>
    <col min="81" max="82" width="15.42578125" hidden="1" customWidth="1"/>
    <col min="83" max="83" width="15.5703125" hidden="1" customWidth="1"/>
    <col min="84" max="84" width="11.140625" hidden="1" customWidth="1"/>
    <col min="85" max="85" width="11" hidden="1" customWidth="1"/>
    <col min="86" max="87" width="12.7109375" hidden="1" customWidth="1"/>
    <col min="88" max="89" width="11.28515625" hidden="1" customWidth="1"/>
    <col min="90" max="90" width="8.85546875" hidden="1" customWidth="1"/>
    <col min="91" max="91" width="15.42578125" hidden="1" customWidth="1"/>
    <col min="92" max="100" width="15.5703125" hidden="1" customWidth="1"/>
    <col min="101" max="105" width="9.28515625" hidden="1" customWidth="1"/>
    <col min="106" max="110" width="0" hidden="1" customWidth="1"/>
  </cols>
  <sheetData>
    <row r="1" spans="1:104" s="6" customFormat="1" ht="14.65" hidden="1" customHeight="1" thickBot="1">
      <c r="A1" s="1" t="s">
        <v>55</v>
      </c>
      <c r="B1" s="1" t="s">
        <v>0</v>
      </c>
      <c r="C1" s="2" t="s">
        <v>1</v>
      </c>
      <c r="D1" s="3" t="s">
        <v>2</v>
      </c>
      <c r="E1" s="3" t="s">
        <v>3</v>
      </c>
      <c r="F1" s="4" t="s">
        <v>4</v>
      </c>
      <c r="G1" s="3" t="s">
        <v>5</v>
      </c>
      <c r="H1" s="3" t="s">
        <v>58</v>
      </c>
      <c r="I1" s="3" t="s">
        <v>6</v>
      </c>
      <c r="J1" s="3" t="s">
        <v>46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/>
      <c r="S1" s="3"/>
      <c r="T1" s="3"/>
      <c r="U1" s="3" t="s">
        <v>14</v>
      </c>
      <c r="V1" s="3" t="s">
        <v>15</v>
      </c>
      <c r="W1" s="3" t="s">
        <v>16</v>
      </c>
      <c r="X1" s="5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AC1" s="3" t="s">
        <v>22</v>
      </c>
      <c r="BM1" s="331" t="s">
        <v>158</v>
      </c>
      <c r="BN1" s="331"/>
      <c r="BO1" s="331"/>
      <c r="BP1" s="331"/>
      <c r="BQ1" s="331"/>
      <c r="BR1" s="331"/>
      <c r="BS1" s="331"/>
      <c r="BT1" s="331"/>
      <c r="BU1" s="331"/>
      <c r="BV1" s="331"/>
    </row>
    <row r="2" spans="1:104" s="12" customFormat="1" ht="14.65" hidden="1" customHeight="1" thickBot="1">
      <c r="A2" s="7"/>
      <c r="B2" s="7" t="s">
        <v>125</v>
      </c>
      <c r="C2" s="7" t="s">
        <v>31</v>
      </c>
      <c r="D2" s="7"/>
      <c r="E2" s="7"/>
      <c r="F2" s="8">
        <v>41290</v>
      </c>
      <c r="G2" s="9" t="s">
        <v>112</v>
      </c>
      <c r="H2" s="9"/>
      <c r="I2" s="9" t="s">
        <v>25</v>
      </c>
      <c r="J2" s="9" t="s">
        <v>45</v>
      </c>
      <c r="K2" s="142">
        <v>1</v>
      </c>
      <c r="L2" s="162"/>
      <c r="M2" s="141"/>
      <c r="N2" s="141"/>
      <c r="O2" s="141"/>
      <c r="P2" s="142"/>
      <c r="Q2" s="143"/>
      <c r="R2" s="143"/>
      <c r="S2" s="143"/>
      <c r="T2" s="143"/>
      <c r="U2" s="142"/>
      <c r="V2" s="142"/>
      <c r="W2" s="144"/>
      <c r="X2" s="142"/>
      <c r="Z2" s="11"/>
      <c r="AA2" s="10"/>
      <c r="AB2" s="10"/>
      <c r="AC2" s="13"/>
      <c r="BM2" s="331"/>
      <c r="BN2" s="331"/>
      <c r="BO2" s="331"/>
      <c r="BP2" s="331"/>
      <c r="BQ2" s="331"/>
      <c r="BR2" s="331"/>
      <c r="BS2" s="331"/>
      <c r="BT2" s="331"/>
      <c r="BU2" s="331"/>
      <c r="BV2" s="331"/>
    </row>
    <row r="3" spans="1:104" s="12" customFormat="1" ht="14.65" hidden="1" customHeight="1" thickBot="1">
      <c r="A3" s="7"/>
      <c r="B3" s="7" t="s">
        <v>125</v>
      </c>
      <c r="C3" s="7" t="s">
        <v>31</v>
      </c>
      <c r="D3" s="7"/>
      <c r="E3" s="7"/>
      <c r="F3" s="8">
        <v>41290</v>
      </c>
      <c r="G3" s="9" t="s">
        <v>112</v>
      </c>
      <c r="H3" s="9"/>
      <c r="I3" s="9" t="s">
        <v>25</v>
      </c>
      <c r="J3" s="9" t="s">
        <v>45</v>
      </c>
      <c r="K3" s="142">
        <v>2</v>
      </c>
      <c r="L3" s="162"/>
      <c r="M3" s="141"/>
      <c r="N3" s="141"/>
      <c r="O3" s="141"/>
      <c r="P3" s="142"/>
      <c r="Q3" s="143"/>
      <c r="R3" s="143"/>
      <c r="S3" s="143"/>
      <c r="T3" s="143"/>
      <c r="U3" s="142"/>
      <c r="V3" s="142"/>
      <c r="W3" s="144"/>
      <c r="X3" s="142"/>
      <c r="Z3" s="11"/>
      <c r="AA3" s="10"/>
      <c r="AB3" s="10"/>
      <c r="AC3" s="13"/>
      <c r="BM3" s="331"/>
      <c r="BN3" s="331"/>
      <c r="BO3" s="331"/>
      <c r="BP3" s="331"/>
      <c r="BQ3" s="331"/>
      <c r="BR3" s="331"/>
      <c r="BS3" s="331"/>
      <c r="BT3" s="331"/>
      <c r="BU3" s="331"/>
      <c r="BV3" s="331"/>
    </row>
    <row r="4" spans="1:104" s="12" customFormat="1" ht="14.65" hidden="1" customHeight="1" thickBot="1">
      <c r="A4" s="7"/>
      <c r="B4" s="7" t="s">
        <v>125</v>
      </c>
      <c r="C4" s="7" t="s">
        <v>31</v>
      </c>
      <c r="D4" s="7"/>
      <c r="E4" s="7"/>
      <c r="F4" s="8">
        <v>41290</v>
      </c>
      <c r="G4" s="9" t="s">
        <v>112</v>
      </c>
      <c r="H4" s="9"/>
      <c r="I4" s="9" t="s">
        <v>25</v>
      </c>
      <c r="J4" s="9" t="s">
        <v>45</v>
      </c>
      <c r="K4" s="142">
        <v>3</v>
      </c>
      <c r="L4" s="162"/>
      <c r="M4" s="141"/>
      <c r="N4" s="141"/>
      <c r="O4" s="141"/>
      <c r="P4" s="142"/>
      <c r="Q4" s="143"/>
      <c r="R4" s="143"/>
      <c r="S4" s="143"/>
      <c r="T4" s="143"/>
      <c r="U4" s="142"/>
      <c r="V4" s="142"/>
      <c r="W4" s="144"/>
      <c r="X4" s="142"/>
      <c r="Z4" s="11"/>
      <c r="AA4" s="10"/>
      <c r="AB4" s="10"/>
      <c r="AC4" s="13"/>
      <c r="BM4" s="331"/>
      <c r="BN4" s="331"/>
      <c r="BO4" s="331"/>
      <c r="BP4" s="331"/>
      <c r="BQ4" s="331"/>
      <c r="BR4" s="331"/>
      <c r="BS4" s="331"/>
      <c r="BT4" s="331"/>
      <c r="BU4" s="331"/>
      <c r="BV4" s="331"/>
    </row>
    <row r="5" spans="1:104" s="12" customFormat="1" ht="14.65" hidden="1" customHeight="1" thickBot="1">
      <c r="A5" s="7"/>
      <c r="B5" s="7" t="s">
        <v>125</v>
      </c>
      <c r="C5" s="7" t="s">
        <v>31</v>
      </c>
      <c r="D5" s="7"/>
      <c r="E5" s="7"/>
      <c r="F5" s="8">
        <v>41290</v>
      </c>
      <c r="G5" s="9" t="s">
        <v>112</v>
      </c>
      <c r="H5" s="9"/>
      <c r="I5" s="9" t="s">
        <v>25</v>
      </c>
      <c r="J5" s="9" t="s">
        <v>45</v>
      </c>
      <c r="K5" s="142">
        <v>4</v>
      </c>
      <c r="L5" s="162"/>
      <c r="M5" s="141"/>
      <c r="N5" s="141"/>
      <c r="O5" s="141"/>
      <c r="P5" s="142"/>
      <c r="Q5" s="143"/>
      <c r="R5" s="143"/>
      <c r="S5" s="143"/>
      <c r="T5" s="143"/>
      <c r="U5" s="142"/>
      <c r="V5" s="142"/>
      <c r="W5" s="144"/>
      <c r="X5" s="142"/>
      <c r="Z5" s="11"/>
      <c r="AA5" s="10"/>
      <c r="AB5" s="10"/>
      <c r="AC5" s="13"/>
      <c r="BM5" s="331"/>
      <c r="BN5" s="331"/>
      <c r="BO5" s="331"/>
      <c r="BP5" s="331"/>
      <c r="BQ5" s="331"/>
      <c r="BR5" s="331"/>
      <c r="BS5" s="331"/>
      <c r="BT5" s="331"/>
      <c r="BU5" s="331"/>
      <c r="BV5" s="331"/>
    </row>
    <row r="6" spans="1:104" s="12" customFormat="1" ht="14.65" hidden="1" customHeight="1" thickBot="1">
      <c r="A6" s="7"/>
      <c r="B6" s="7" t="s">
        <v>125</v>
      </c>
      <c r="C6" s="7" t="s">
        <v>31</v>
      </c>
      <c r="D6" s="7"/>
      <c r="E6" s="7"/>
      <c r="F6" s="8">
        <v>41290</v>
      </c>
      <c r="G6" s="9" t="s">
        <v>112</v>
      </c>
      <c r="H6" s="9"/>
      <c r="I6" s="9" t="s">
        <v>25</v>
      </c>
      <c r="J6" s="9" t="s">
        <v>45</v>
      </c>
      <c r="K6" s="142">
        <v>5</v>
      </c>
      <c r="L6" s="162"/>
      <c r="M6" s="141"/>
      <c r="N6" s="141"/>
      <c r="O6" s="141"/>
      <c r="P6" s="142"/>
      <c r="Q6" s="145"/>
      <c r="R6" s="145"/>
      <c r="S6" s="145"/>
      <c r="T6" s="145"/>
      <c r="U6" s="142"/>
      <c r="V6" s="142"/>
      <c r="W6" s="144"/>
      <c r="X6" s="142"/>
      <c r="Z6" s="11"/>
      <c r="AA6" s="10"/>
      <c r="AB6" s="10"/>
      <c r="AC6" s="13"/>
      <c r="BM6" s="331"/>
      <c r="BN6" s="331"/>
      <c r="BO6" s="331"/>
      <c r="BP6" s="331"/>
      <c r="BQ6" s="331"/>
      <c r="BR6" s="331"/>
      <c r="BS6" s="331"/>
      <c r="BT6" s="331"/>
      <c r="BU6" s="331"/>
      <c r="BV6" s="331"/>
    </row>
    <row r="7" spans="1:104" s="12" customFormat="1" ht="14.65" hidden="1" customHeight="1" thickBot="1">
      <c r="A7" s="7"/>
      <c r="B7" s="7" t="s">
        <v>125</v>
      </c>
      <c r="C7" s="7" t="s">
        <v>31</v>
      </c>
      <c r="D7" s="7"/>
      <c r="E7" s="7"/>
      <c r="F7" s="8">
        <v>41290</v>
      </c>
      <c r="G7" s="9" t="s">
        <v>112</v>
      </c>
      <c r="H7" s="9"/>
      <c r="I7" s="9" t="s">
        <v>25</v>
      </c>
      <c r="J7" s="9" t="s">
        <v>45</v>
      </c>
      <c r="K7" s="142">
        <v>6</v>
      </c>
      <c r="L7" s="162"/>
      <c r="M7" s="141"/>
      <c r="N7" s="141"/>
      <c r="O7" s="141"/>
      <c r="P7" s="142"/>
      <c r="Q7" s="145"/>
      <c r="R7" s="145"/>
      <c r="S7" s="145"/>
      <c r="T7" s="145"/>
      <c r="U7" s="142"/>
      <c r="V7" s="142"/>
      <c r="W7" s="144"/>
      <c r="X7" s="142"/>
      <c r="Z7" s="11"/>
      <c r="AA7" s="10"/>
      <c r="AB7" s="10"/>
      <c r="AC7" s="13"/>
      <c r="BM7" s="331"/>
      <c r="BN7" s="331"/>
      <c r="BO7" s="331"/>
      <c r="BP7" s="331"/>
      <c r="BQ7" s="331"/>
      <c r="BR7" s="331"/>
      <c r="BS7" s="331"/>
      <c r="BT7" s="331"/>
      <c r="BU7" s="331"/>
      <c r="BV7" s="331"/>
    </row>
    <row r="8" spans="1:104" s="12" customFormat="1" ht="14.65" hidden="1" customHeight="1" thickBot="1">
      <c r="A8" s="7"/>
      <c r="B8" s="7" t="s">
        <v>125</v>
      </c>
      <c r="C8" s="7" t="s">
        <v>31</v>
      </c>
      <c r="D8" s="7"/>
      <c r="E8" s="7"/>
      <c r="F8" s="8">
        <v>41290</v>
      </c>
      <c r="G8" s="9" t="s">
        <v>112</v>
      </c>
      <c r="H8" s="9"/>
      <c r="I8" s="9" t="s">
        <v>25</v>
      </c>
      <c r="J8" s="9" t="s">
        <v>45</v>
      </c>
      <c r="K8" s="142">
        <v>7</v>
      </c>
      <c r="L8" s="162"/>
      <c r="M8" s="141"/>
      <c r="N8" s="141"/>
      <c r="O8" s="141"/>
      <c r="P8" s="142"/>
      <c r="Q8" s="145"/>
      <c r="R8" s="145"/>
      <c r="S8" s="145"/>
      <c r="T8" s="145"/>
      <c r="U8" s="142"/>
      <c r="V8" s="142"/>
      <c r="W8" s="144"/>
      <c r="X8" s="142"/>
      <c r="Y8" s="142">
        <v>150</v>
      </c>
      <c r="Z8" s="11">
        <f>P8-Y8</f>
        <v>-150</v>
      </c>
      <c r="AA8" s="10"/>
      <c r="AB8" s="10"/>
      <c r="AC8" s="13"/>
      <c r="BM8" s="331"/>
      <c r="BN8" s="331"/>
      <c r="BO8" s="331"/>
      <c r="BP8" s="331"/>
      <c r="BQ8" s="331"/>
      <c r="BR8" s="331"/>
      <c r="BS8" s="331"/>
      <c r="BT8" s="331"/>
      <c r="BU8" s="331"/>
      <c r="BV8" s="331"/>
    </row>
    <row r="9" spans="1:104" ht="15" hidden="1" customHeight="1" thickBot="1">
      <c r="BM9" s="331"/>
      <c r="BN9" s="331"/>
      <c r="BO9" s="331"/>
      <c r="BP9" s="331"/>
      <c r="BQ9" s="331"/>
      <c r="BR9" s="331"/>
      <c r="BS9" s="331"/>
      <c r="BT9" s="331"/>
      <c r="BU9" s="331"/>
      <c r="BV9" s="331"/>
    </row>
    <row r="10" spans="1:104" ht="15" hidden="1" customHeight="1" thickBot="1">
      <c r="BM10" s="331"/>
      <c r="BN10" s="331"/>
      <c r="BO10" s="331"/>
      <c r="BP10" s="331"/>
      <c r="BQ10" s="331"/>
      <c r="BR10" s="331"/>
      <c r="BS10" s="331"/>
      <c r="BT10" s="331"/>
      <c r="BU10" s="331"/>
      <c r="BV10" s="331"/>
    </row>
    <row r="11" spans="1:104" ht="17.25" thickBot="1">
      <c r="A11" s="334" t="s">
        <v>55</v>
      </c>
      <c r="B11" s="333" t="s">
        <v>127</v>
      </c>
      <c r="C11" s="333" t="s">
        <v>144</v>
      </c>
      <c r="D11" s="333" t="s">
        <v>145</v>
      </c>
      <c r="E11" s="190"/>
      <c r="F11" s="339" t="s">
        <v>128</v>
      </c>
      <c r="G11" s="333" t="s">
        <v>197</v>
      </c>
      <c r="H11" s="333" t="s">
        <v>155</v>
      </c>
      <c r="I11" s="333" t="s">
        <v>135</v>
      </c>
      <c r="J11" s="338" t="s">
        <v>146</v>
      </c>
      <c r="K11" s="328" t="s">
        <v>157</v>
      </c>
      <c r="L11" s="329"/>
      <c r="M11" s="329"/>
      <c r="N11" s="329"/>
      <c r="O11" s="329"/>
      <c r="P11" s="329"/>
      <c r="Q11" s="330"/>
      <c r="R11" s="232"/>
      <c r="S11" s="232"/>
      <c r="T11" s="233"/>
      <c r="U11" s="328" t="s">
        <v>131</v>
      </c>
      <c r="V11" s="329"/>
      <c r="W11" s="329"/>
      <c r="X11" s="329"/>
      <c r="Y11" s="329"/>
      <c r="Z11" s="329"/>
      <c r="AA11" s="330"/>
      <c r="AB11" s="328" t="s">
        <v>160</v>
      </c>
      <c r="AC11" s="329"/>
      <c r="AD11" s="329"/>
      <c r="AE11" s="329"/>
      <c r="AF11" s="329"/>
      <c r="AG11" s="329"/>
      <c r="AH11" s="329"/>
      <c r="AI11" s="329"/>
      <c r="AJ11" s="329"/>
      <c r="AK11" s="330"/>
      <c r="AL11" s="328" t="s">
        <v>54</v>
      </c>
      <c r="AM11" s="329"/>
      <c r="AN11" s="329"/>
      <c r="AO11" s="329"/>
      <c r="AP11" s="329"/>
      <c r="AQ11" s="329"/>
      <c r="AR11" s="329"/>
      <c r="AS11" s="329"/>
      <c r="AT11" s="329"/>
      <c r="AU11" s="330"/>
      <c r="AV11" s="328" t="s">
        <v>14</v>
      </c>
      <c r="AW11" s="329"/>
      <c r="AX11" s="329"/>
      <c r="AY11" s="329"/>
      <c r="AZ11" s="329"/>
      <c r="BA11" s="329"/>
      <c r="BB11" s="330"/>
      <c r="BC11" s="328" t="s">
        <v>159</v>
      </c>
      <c r="BD11" s="329"/>
      <c r="BE11" s="329"/>
      <c r="BF11" s="329"/>
      <c r="BG11" s="329"/>
      <c r="BH11" s="329"/>
      <c r="BI11" s="329"/>
      <c r="BJ11" s="329"/>
      <c r="BK11" s="329"/>
      <c r="BL11" s="329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6" t="s">
        <v>162</v>
      </c>
      <c r="BX11" s="325" t="s">
        <v>163</v>
      </c>
      <c r="BY11" s="326"/>
      <c r="BZ11" s="326"/>
      <c r="CA11" s="326"/>
      <c r="CB11" s="326"/>
      <c r="CC11" s="326"/>
      <c r="CD11" s="326"/>
      <c r="CE11" s="326"/>
      <c r="CF11" s="326"/>
      <c r="CG11" s="326"/>
      <c r="CH11" s="326"/>
      <c r="CI11" s="326"/>
      <c r="CJ11" s="326"/>
      <c r="CK11" s="327"/>
    </row>
    <row r="12" spans="1:104" ht="17.25" thickBot="1">
      <c r="A12" s="335"/>
      <c r="B12" s="333"/>
      <c r="C12" s="333"/>
      <c r="D12" s="333"/>
      <c r="E12" s="191"/>
      <c r="F12" s="339"/>
      <c r="G12" s="337"/>
      <c r="H12" s="333"/>
      <c r="I12" s="333"/>
      <c r="J12" s="338"/>
      <c r="K12" s="247" t="s">
        <v>147</v>
      </c>
      <c r="L12" s="247" t="s">
        <v>148</v>
      </c>
      <c r="M12" s="247" t="s">
        <v>149</v>
      </c>
      <c r="N12" s="247" t="s">
        <v>150</v>
      </c>
      <c r="O12" s="247" t="s">
        <v>151</v>
      </c>
      <c r="P12" s="247" t="s">
        <v>152</v>
      </c>
      <c r="Q12" s="247" t="s">
        <v>153</v>
      </c>
      <c r="R12" s="247" t="s">
        <v>199</v>
      </c>
      <c r="S12" s="247" t="s">
        <v>200</v>
      </c>
      <c r="T12" s="247" t="s">
        <v>201</v>
      </c>
      <c r="U12" s="192" t="s">
        <v>147</v>
      </c>
      <c r="V12" s="192" t="s">
        <v>148</v>
      </c>
      <c r="W12" s="192" t="s">
        <v>149</v>
      </c>
      <c r="X12" s="192" t="s">
        <v>150</v>
      </c>
      <c r="Y12" s="192" t="s">
        <v>151</v>
      </c>
      <c r="Z12" s="192" t="s">
        <v>152</v>
      </c>
      <c r="AA12" s="192" t="s">
        <v>153</v>
      </c>
      <c r="AB12" s="192" t="s">
        <v>147</v>
      </c>
      <c r="AC12" s="192" t="s">
        <v>148</v>
      </c>
      <c r="AD12" s="192" t="s">
        <v>149</v>
      </c>
      <c r="AE12" s="192" t="s">
        <v>150</v>
      </c>
      <c r="AF12" s="192" t="s">
        <v>151</v>
      </c>
      <c r="AG12" s="192" t="s">
        <v>152</v>
      </c>
      <c r="AH12" s="192" t="s">
        <v>153</v>
      </c>
      <c r="AI12" s="192" t="s">
        <v>199</v>
      </c>
      <c r="AJ12" s="192" t="s">
        <v>200</v>
      </c>
      <c r="AK12" s="192" t="s">
        <v>201</v>
      </c>
      <c r="AL12" s="192" t="s">
        <v>147</v>
      </c>
      <c r="AM12" s="192" t="s">
        <v>148</v>
      </c>
      <c r="AN12" s="192" t="s">
        <v>149</v>
      </c>
      <c r="AO12" s="192" t="s">
        <v>150</v>
      </c>
      <c r="AP12" s="192" t="s">
        <v>151</v>
      </c>
      <c r="AQ12" s="192" t="s">
        <v>152</v>
      </c>
      <c r="AR12" s="192" t="s">
        <v>153</v>
      </c>
      <c r="AS12" s="192" t="s">
        <v>199</v>
      </c>
      <c r="AT12" s="192" t="s">
        <v>200</v>
      </c>
      <c r="AU12" s="192" t="s">
        <v>201</v>
      </c>
      <c r="AV12" s="192" t="s">
        <v>47</v>
      </c>
      <c r="AW12" s="192" t="s">
        <v>48</v>
      </c>
      <c r="AX12" s="192" t="s">
        <v>49</v>
      </c>
      <c r="AY12" s="192" t="s">
        <v>50</v>
      </c>
      <c r="AZ12" s="192" t="s">
        <v>51</v>
      </c>
      <c r="BA12" s="192" t="s">
        <v>52</v>
      </c>
      <c r="BB12" s="192" t="s">
        <v>53</v>
      </c>
      <c r="BC12" s="192" t="s">
        <v>147</v>
      </c>
      <c r="BD12" s="192" t="s">
        <v>148</v>
      </c>
      <c r="BE12" s="192" t="s">
        <v>149</v>
      </c>
      <c r="BF12" s="192" t="s">
        <v>150</v>
      </c>
      <c r="BG12" s="192" t="s">
        <v>151</v>
      </c>
      <c r="BH12" s="192" t="s">
        <v>152</v>
      </c>
      <c r="BI12" s="192" t="s">
        <v>153</v>
      </c>
      <c r="BJ12" s="192" t="s">
        <v>199</v>
      </c>
      <c r="BK12" s="192" t="s">
        <v>200</v>
      </c>
      <c r="BL12" s="192" t="s">
        <v>201</v>
      </c>
      <c r="BM12" s="192" t="s">
        <v>147</v>
      </c>
      <c r="BN12" s="192" t="s">
        <v>148</v>
      </c>
      <c r="BO12" s="192" t="s">
        <v>149</v>
      </c>
      <c r="BP12" s="192" t="s">
        <v>150</v>
      </c>
      <c r="BQ12" s="192" t="s">
        <v>151</v>
      </c>
      <c r="BR12" s="192" t="s">
        <v>152</v>
      </c>
      <c r="BS12" s="192" t="s">
        <v>153</v>
      </c>
      <c r="BT12" s="192" t="s">
        <v>199</v>
      </c>
      <c r="BU12" s="192" t="s">
        <v>200</v>
      </c>
      <c r="BV12" s="192" t="s">
        <v>201</v>
      </c>
      <c r="BW12" s="336"/>
      <c r="BX12" s="1" t="s">
        <v>164</v>
      </c>
      <c r="BY12" s="1" t="s">
        <v>165</v>
      </c>
      <c r="BZ12" s="1" t="s">
        <v>166</v>
      </c>
      <c r="CA12" s="1" t="s">
        <v>167</v>
      </c>
      <c r="CB12" s="1" t="s">
        <v>168</v>
      </c>
      <c r="CC12" s="1" t="s">
        <v>169</v>
      </c>
      <c r="CD12" s="1" t="s">
        <v>170</v>
      </c>
      <c r="CE12" s="3" t="s">
        <v>79</v>
      </c>
      <c r="CF12" s="3" t="s">
        <v>80</v>
      </c>
      <c r="CG12" s="3" t="s">
        <v>81</v>
      </c>
      <c r="CH12" s="3" t="s">
        <v>82</v>
      </c>
      <c r="CI12" s="3" t="s">
        <v>83</v>
      </c>
      <c r="CJ12" s="3" t="s">
        <v>84</v>
      </c>
      <c r="CK12" s="42" t="s">
        <v>85</v>
      </c>
      <c r="CL12" s="29" t="s">
        <v>4</v>
      </c>
      <c r="CM12" s="30" t="s">
        <v>87</v>
      </c>
      <c r="CN12" s="136" t="s">
        <v>114</v>
      </c>
      <c r="CO12" s="136" t="s">
        <v>115</v>
      </c>
      <c r="CP12" s="136" t="s">
        <v>116</v>
      </c>
      <c r="CQ12" s="136" t="s">
        <v>117</v>
      </c>
      <c r="CR12" s="136" t="s">
        <v>118</v>
      </c>
      <c r="CS12" s="136" t="s">
        <v>119</v>
      </c>
      <c r="CT12" s="136" t="s">
        <v>120</v>
      </c>
      <c r="CU12" s="136" t="s">
        <v>121</v>
      </c>
      <c r="CV12" s="136" t="s">
        <v>122</v>
      </c>
    </row>
    <row r="13" spans="1:104">
      <c r="A13" s="212" t="str">
        <f t="shared" ref="A13:A76" si="0">CONCATENATE(B13 &amp; " " &amp; CL13)</f>
        <v>Příklad dd.mm.rrrr</v>
      </c>
      <c r="B13" s="210" t="s">
        <v>207</v>
      </c>
      <c r="C13" s="201" t="s">
        <v>154</v>
      </c>
      <c r="D13" s="201" t="s">
        <v>188</v>
      </c>
      <c r="E13" s="201"/>
      <c r="F13" s="202" t="s">
        <v>208</v>
      </c>
      <c r="G13" s="203" t="s">
        <v>183</v>
      </c>
      <c r="H13" s="203" t="s">
        <v>176</v>
      </c>
      <c r="I13" s="203" t="s">
        <v>142</v>
      </c>
      <c r="J13" s="203" t="s">
        <v>156</v>
      </c>
      <c r="K13" s="246">
        <v>68.349999999999994</v>
      </c>
      <c r="L13" s="246">
        <v>68.12</v>
      </c>
      <c r="M13" s="246">
        <v>68.16</v>
      </c>
      <c r="N13" s="246">
        <v>67.23</v>
      </c>
      <c r="O13" s="246">
        <v>66.86</v>
      </c>
      <c r="P13" s="246">
        <v>65.959999999999994</v>
      </c>
      <c r="Q13" s="246">
        <v>64.319999999999993</v>
      </c>
      <c r="R13" s="246">
        <v>64</v>
      </c>
      <c r="S13" s="246">
        <v>63.26</v>
      </c>
      <c r="T13" s="246">
        <v>62.88</v>
      </c>
      <c r="U13" s="204">
        <v>75</v>
      </c>
      <c r="V13" s="204">
        <v>73.400000000000006</v>
      </c>
      <c r="W13" s="204">
        <v>69.8</v>
      </c>
      <c r="X13" s="204">
        <v>67.2</v>
      </c>
      <c r="Y13" s="204">
        <v>65</v>
      </c>
      <c r="Z13" s="204">
        <v>63.6</v>
      </c>
      <c r="AA13" s="204">
        <v>62.9</v>
      </c>
      <c r="AB13" s="205"/>
      <c r="AC13" s="205"/>
      <c r="AD13" s="205">
        <v>160</v>
      </c>
      <c r="AE13" s="205"/>
      <c r="AF13" s="205"/>
      <c r="AG13" s="205">
        <v>170</v>
      </c>
      <c r="AH13" s="205"/>
      <c r="AI13" s="205"/>
      <c r="AJ13" s="205">
        <v>185</v>
      </c>
      <c r="AK13" s="205">
        <v>186</v>
      </c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05">
        <v>29</v>
      </c>
      <c r="BD13" s="205">
        <v>31</v>
      </c>
      <c r="BE13" s="205">
        <v>31</v>
      </c>
      <c r="BF13" s="205">
        <v>31</v>
      </c>
      <c r="BG13" s="205">
        <v>32</v>
      </c>
      <c r="BH13" s="205">
        <v>32</v>
      </c>
      <c r="BI13" s="205">
        <v>35</v>
      </c>
      <c r="BJ13" s="205">
        <v>35</v>
      </c>
      <c r="BK13" s="205">
        <v>35</v>
      </c>
      <c r="BL13" s="205">
        <v>35</v>
      </c>
      <c r="BM13" s="205"/>
      <c r="BN13" s="205"/>
      <c r="BO13" s="205">
        <v>3</v>
      </c>
      <c r="BP13" s="205"/>
      <c r="BQ13" s="205"/>
      <c r="BR13" s="205">
        <v>6</v>
      </c>
      <c r="BS13" s="205"/>
      <c r="BT13" s="242"/>
      <c r="BU13" s="242">
        <v>7</v>
      </c>
      <c r="BV13" s="242">
        <v>7</v>
      </c>
      <c r="BW13" s="206">
        <v>150</v>
      </c>
      <c r="BX13" s="43">
        <f t="shared" ref="BX13:BX76" si="1">(K13*86400)/2</f>
        <v>2952719.9999999995</v>
      </c>
      <c r="BY13" s="43">
        <f t="shared" ref="BY13:BY76" si="2">(L13*86400)/2</f>
        <v>2942784</v>
      </c>
      <c r="BZ13" s="43">
        <f t="shared" ref="BZ13:BZ76" si="3">(M13*86400)/2</f>
        <v>2944512</v>
      </c>
      <c r="CA13" s="43">
        <f t="shared" ref="CA13:CA76" si="4">(N13*86400)/2</f>
        <v>2904336</v>
      </c>
      <c r="CB13" s="43">
        <f t="shared" ref="CB13:CB76" si="5">(O13*86400)/2</f>
        <v>2888352</v>
      </c>
      <c r="CC13" s="43">
        <f t="shared" ref="CC13:CC76" si="6">(P13*86400)/2</f>
        <v>2849471.9999999995</v>
      </c>
      <c r="CD13" s="43">
        <f t="shared" ref="CD13:CD76" si="7">(Q13*86400)/2</f>
        <v>2778623.9999999995</v>
      </c>
      <c r="CE13" s="43" t="e">
        <f t="shared" ref="CE13:CE76" si="8">-0.065*(INTERCEPT(BX13:CD13,AL13:AR13))/SLOPE(BX13:CD13,AL13:AR13)</f>
        <v>#DIV/0!</v>
      </c>
      <c r="CF13" s="43" t="e">
        <f t="shared" ref="CF13:CF76" si="9">GROWTH(CA13:CD13,AO13:AR13,CE13)</f>
        <v>#VALUE!</v>
      </c>
      <c r="CG13" s="44" t="e">
        <f t="shared" ref="CG13:CG76" si="10">GROWTH(AB13:AH13,BX13:CD13,CF13)</f>
        <v>#VALUE!</v>
      </c>
      <c r="CH13" s="43" t="e">
        <f t="shared" ref="CH13:CH76" si="11">GROWTH(BX13:CD13,AL13:AR13,2)</f>
        <v>#VALUE!</v>
      </c>
      <c r="CI13" s="43" t="e">
        <f t="shared" ref="CI13:CI76" si="12">GROWTH(BX13:CD13,AL13:AR13,4)</f>
        <v>#VALUE!</v>
      </c>
      <c r="CJ13" s="44" t="e">
        <f t="shared" ref="CJ13:CJ76" si="13">GROWTH(AB13:AH13,AL13:AR13,2)</f>
        <v>#VALUE!</v>
      </c>
      <c r="CK13" s="44" t="e">
        <f t="shared" ref="CK13:CK76" si="14">GROWTH(AB13:AH13,AL13:AR13,4)</f>
        <v>#VALUE!</v>
      </c>
      <c r="CL13" t="str">
        <f t="shared" ref="CL13:CL44" si="15">TEXT(F13,"rrrrmmdd")</f>
        <v>dd.mm.rrrr</v>
      </c>
      <c r="CM13" s="55" t="str">
        <f t="shared" ref="CM13:CM76" si="16">F13</f>
        <v>dd.mm.rrrr</v>
      </c>
      <c r="CN13" s="147">
        <f t="shared" ref="CN13:CN76" si="17">FORECAST(120,BX13:CD13,AB13:AH13)</f>
        <v>3324672.0000000019</v>
      </c>
      <c r="CO13" s="147">
        <f t="shared" ref="CO13:CO76" si="18">FORECAST(130,BX13:CD13,AB13:AH13)</f>
        <v>3229632.0000000014</v>
      </c>
      <c r="CP13" s="147">
        <f t="shared" ref="CP13:CP76" si="19">FORECAST(140,BX13:CD13,AB13:AH13)</f>
        <v>3134592.0000000009</v>
      </c>
      <c r="CQ13" s="147">
        <f t="shared" ref="CQ13:CQ76" si="20">FORECAST(150,BX13:CD13,AB13:AH13)</f>
        <v>3039552.0000000005</v>
      </c>
      <c r="CR13" s="147">
        <f t="shared" ref="CR13:CR76" si="21">FORECAST(160,BX13:CD13,AB13:AH13)</f>
        <v>2944512</v>
      </c>
      <c r="CS13" s="147">
        <f t="shared" ref="CS13:CS76" si="22">FORECAST(170,BX13:CD13,AB13:AH13)</f>
        <v>2849471.9999999991</v>
      </c>
      <c r="CT13" s="147">
        <f t="shared" ref="CT13:CT76" si="23">FORECAST(180,BX13:CD13,AB13:AH13)</f>
        <v>2754431.9999999991</v>
      </c>
      <c r="CU13" s="147">
        <f t="shared" ref="CU13:CU76" si="24">FORECAST(190,BX13:CD13,AB13:AH13)</f>
        <v>2659391.9999999981</v>
      </c>
      <c r="CV13" s="147">
        <f t="shared" ref="CV13:CV76" si="25">FORECAST(200,BX13:CD13,AB13:AH13)</f>
        <v>2564351.9999999981</v>
      </c>
      <c r="CX13" t="s">
        <v>154</v>
      </c>
      <c r="CY13" t="s">
        <v>156</v>
      </c>
      <c r="CZ13" t="s">
        <v>142</v>
      </c>
    </row>
    <row r="14" spans="1:104">
      <c r="A14" s="213" t="str">
        <f t="shared" si="0"/>
        <v xml:space="preserve"> 19000100</v>
      </c>
      <c r="B14" s="211"/>
      <c r="C14" s="193"/>
      <c r="D14" s="193"/>
      <c r="E14" s="193"/>
      <c r="F14" s="195"/>
      <c r="G14" s="194"/>
      <c r="H14" s="194"/>
      <c r="I14" s="194"/>
      <c r="J14" s="194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243"/>
      <c r="BU14" s="243"/>
      <c r="BV14" s="243"/>
      <c r="BW14" s="216"/>
      <c r="BX14" s="43">
        <f t="shared" si="1"/>
        <v>0</v>
      </c>
      <c r="BY14" s="43">
        <f t="shared" si="2"/>
        <v>0</v>
      </c>
      <c r="BZ14" s="43">
        <f t="shared" si="3"/>
        <v>0</v>
      </c>
      <c r="CA14" s="43">
        <f t="shared" si="4"/>
        <v>0</v>
      </c>
      <c r="CB14" s="43">
        <f t="shared" si="5"/>
        <v>0</v>
      </c>
      <c r="CC14" s="43">
        <f t="shared" si="6"/>
        <v>0</v>
      </c>
      <c r="CD14" s="43">
        <f t="shared" si="7"/>
        <v>0</v>
      </c>
      <c r="CE14" s="43" t="e">
        <f t="shared" si="8"/>
        <v>#DIV/0!</v>
      </c>
      <c r="CF14" s="43" t="e">
        <f t="shared" si="9"/>
        <v>#VALUE!</v>
      </c>
      <c r="CG14" s="44" t="e">
        <f t="shared" si="10"/>
        <v>#VALUE!</v>
      </c>
      <c r="CH14" s="43" t="e">
        <f t="shared" si="11"/>
        <v>#VALUE!</v>
      </c>
      <c r="CI14" s="43" t="e">
        <f t="shared" si="12"/>
        <v>#VALUE!</v>
      </c>
      <c r="CJ14" s="44" t="e">
        <f t="shared" si="13"/>
        <v>#VALUE!</v>
      </c>
      <c r="CK14" s="44" t="e">
        <f t="shared" si="14"/>
        <v>#VALUE!</v>
      </c>
      <c r="CL14" t="str">
        <f t="shared" si="15"/>
        <v>19000100</v>
      </c>
      <c r="CM14" s="55">
        <f t="shared" si="16"/>
        <v>0</v>
      </c>
      <c r="CN14" s="147" t="e">
        <f t="shared" si="17"/>
        <v>#DIV/0!</v>
      </c>
      <c r="CO14" s="147" t="e">
        <f t="shared" si="18"/>
        <v>#DIV/0!</v>
      </c>
      <c r="CP14" s="147" t="e">
        <f t="shared" si="19"/>
        <v>#DIV/0!</v>
      </c>
      <c r="CQ14" s="147" t="e">
        <f t="shared" si="20"/>
        <v>#DIV/0!</v>
      </c>
      <c r="CR14" s="147" t="e">
        <f t="shared" si="21"/>
        <v>#DIV/0!</v>
      </c>
      <c r="CS14" s="147" t="e">
        <f t="shared" si="22"/>
        <v>#DIV/0!</v>
      </c>
      <c r="CT14" s="147" t="e">
        <f t="shared" si="23"/>
        <v>#DIV/0!</v>
      </c>
      <c r="CU14" s="147" t="e">
        <f t="shared" si="24"/>
        <v>#DIV/0!</v>
      </c>
      <c r="CV14" s="147" t="e">
        <f t="shared" si="25"/>
        <v>#DIV/0!</v>
      </c>
      <c r="CX14" t="s">
        <v>171</v>
      </c>
      <c r="CY14" t="s">
        <v>172</v>
      </c>
      <c r="CZ14" t="s">
        <v>173</v>
      </c>
    </row>
    <row r="15" spans="1:104">
      <c r="A15" s="213" t="str">
        <f t="shared" si="0"/>
        <v xml:space="preserve"> 19000100</v>
      </c>
      <c r="B15" s="217"/>
      <c r="C15" s="193"/>
      <c r="D15" s="200"/>
      <c r="E15" s="200"/>
      <c r="F15" s="199"/>
      <c r="G15" s="200"/>
      <c r="H15" s="200"/>
      <c r="I15" s="194"/>
      <c r="J15" s="194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44"/>
      <c r="BU15" s="244"/>
      <c r="BV15" s="244"/>
      <c r="BW15" s="216"/>
      <c r="BX15" s="43">
        <f t="shared" si="1"/>
        <v>0</v>
      </c>
      <c r="BY15" s="43">
        <f t="shared" si="2"/>
        <v>0</v>
      </c>
      <c r="BZ15" s="43">
        <f t="shared" si="3"/>
        <v>0</v>
      </c>
      <c r="CA15" s="43">
        <f t="shared" si="4"/>
        <v>0</v>
      </c>
      <c r="CB15" s="43">
        <f t="shared" si="5"/>
        <v>0</v>
      </c>
      <c r="CC15" s="43">
        <f t="shared" si="6"/>
        <v>0</v>
      </c>
      <c r="CD15" s="43">
        <f t="shared" si="7"/>
        <v>0</v>
      </c>
      <c r="CE15" s="43" t="e">
        <f t="shared" si="8"/>
        <v>#DIV/0!</v>
      </c>
      <c r="CF15" s="43" t="e">
        <f t="shared" si="9"/>
        <v>#VALUE!</v>
      </c>
      <c r="CG15" s="44" t="e">
        <f t="shared" si="10"/>
        <v>#VALUE!</v>
      </c>
      <c r="CH15" s="43" t="e">
        <f t="shared" si="11"/>
        <v>#VALUE!</v>
      </c>
      <c r="CI15" s="43" t="e">
        <f t="shared" si="12"/>
        <v>#VALUE!</v>
      </c>
      <c r="CJ15" s="44" t="e">
        <f t="shared" si="13"/>
        <v>#VALUE!</v>
      </c>
      <c r="CK15" s="44" t="e">
        <f t="shared" si="14"/>
        <v>#VALUE!</v>
      </c>
      <c r="CL15" t="str">
        <f t="shared" si="15"/>
        <v>19000100</v>
      </c>
      <c r="CM15" s="55">
        <f t="shared" si="16"/>
        <v>0</v>
      </c>
      <c r="CN15" s="147" t="e">
        <f t="shared" si="17"/>
        <v>#DIV/0!</v>
      </c>
      <c r="CO15" s="147" t="e">
        <f t="shared" si="18"/>
        <v>#DIV/0!</v>
      </c>
      <c r="CP15" s="147" t="e">
        <f t="shared" si="19"/>
        <v>#DIV/0!</v>
      </c>
      <c r="CQ15" s="147" t="e">
        <f t="shared" si="20"/>
        <v>#DIV/0!</v>
      </c>
      <c r="CR15" s="147" t="e">
        <f t="shared" si="21"/>
        <v>#DIV/0!</v>
      </c>
      <c r="CS15" s="147" t="e">
        <f t="shared" si="22"/>
        <v>#DIV/0!</v>
      </c>
      <c r="CT15" s="147" t="e">
        <f t="shared" si="23"/>
        <v>#DIV/0!</v>
      </c>
      <c r="CU15" s="147" t="e">
        <f t="shared" si="24"/>
        <v>#DIV/0!</v>
      </c>
      <c r="CV15" s="147" t="e">
        <f t="shared" si="25"/>
        <v>#DIV/0!</v>
      </c>
      <c r="CZ15" t="s">
        <v>174</v>
      </c>
    </row>
    <row r="16" spans="1:104">
      <c r="A16" s="213" t="str">
        <f t="shared" si="0"/>
        <v xml:space="preserve"> 19000100</v>
      </c>
      <c r="B16" s="217"/>
      <c r="C16" s="193"/>
      <c r="D16" s="200"/>
      <c r="E16" s="200"/>
      <c r="F16" s="199"/>
      <c r="G16" s="200"/>
      <c r="H16" s="200"/>
      <c r="I16" s="194"/>
      <c r="J16" s="194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44"/>
      <c r="BU16" s="244"/>
      <c r="BV16" s="244"/>
      <c r="BW16" s="216"/>
      <c r="BX16" s="43">
        <f t="shared" si="1"/>
        <v>0</v>
      </c>
      <c r="BY16" s="43">
        <f t="shared" si="2"/>
        <v>0</v>
      </c>
      <c r="BZ16" s="43">
        <f t="shared" si="3"/>
        <v>0</v>
      </c>
      <c r="CA16" s="43">
        <f t="shared" si="4"/>
        <v>0</v>
      </c>
      <c r="CB16" s="43">
        <f t="shared" si="5"/>
        <v>0</v>
      </c>
      <c r="CC16" s="43">
        <f t="shared" si="6"/>
        <v>0</v>
      </c>
      <c r="CD16" s="43">
        <f t="shared" si="7"/>
        <v>0</v>
      </c>
      <c r="CE16" s="43" t="e">
        <f t="shared" si="8"/>
        <v>#DIV/0!</v>
      </c>
      <c r="CF16" s="43" t="e">
        <f t="shared" si="9"/>
        <v>#VALUE!</v>
      </c>
      <c r="CG16" s="44" t="e">
        <f t="shared" si="10"/>
        <v>#VALUE!</v>
      </c>
      <c r="CH16" s="43" t="e">
        <f t="shared" si="11"/>
        <v>#VALUE!</v>
      </c>
      <c r="CI16" s="43" t="e">
        <f t="shared" si="12"/>
        <v>#VALUE!</v>
      </c>
      <c r="CJ16" s="44" t="e">
        <f t="shared" si="13"/>
        <v>#VALUE!</v>
      </c>
      <c r="CK16" s="44" t="e">
        <f t="shared" si="14"/>
        <v>#VALUE!</v>
      </c>
      <c r="CL16" t="str">
        <f t="shared" si="15"/>
        <v>19000100</v>
      </c>
      <c r="CM16" s="55">
        <f t="shared" si="16"/>
        <v>0</v>
      </c>
      <c r="CN16" s="147" t="e">
        <f t="shared" si="17"/>
        <v>#DIV/0!</v>
      </c>
      <c r="CO16" s="147" t="e">
        <f t="shared" si="18"/>
        <v>#DIV/0!</v>
      </c>
      <c r="CP16" s="147" t="e">
        <f t="shared" si="19"/>
        <v>#DIV/0!</v>
      </c>
      <c r="CQ16" s="147" t="e">
        <f t="shared" si="20"/>
        <v>#DIV/0!</v>
      </c>
      <c r="CR16" s="147" t="e">
        <f t="shared" si="21"/>
        <v>#DIV/0!</v>
      </c>
      <c r="CS16" s="147" t="e">
        <f t="shared" si="22"/>
        <v>#DIV/0!</v>
      </c>
      <c r="CT16" s="147" t="e">
        <f t="shared" si="23"/>
        <v>#DIV/0!</v>
      </c>
      <c r="CU16" s="147" t="e">
        <f t="shared" si="24"/>
        <v>#DIV/0!</v>
      </c>
      <c r="CV16" s="147" t="e">
        <f t="shared" si="25"/>
        <v>#DIV/0!</v>
      </c>
      <c r="CZ16" t="s">
        <v>175</v>
      </c>
    </row>
    <row r="17" spans="1:100">
      <c r="A17" s="213" t="str">
        <f t="shared" si="0"/>
        <v xml:space="preserve"> 19000100</v>
      </c>
      <c r="B17" s="217"/>
      <c r="C17" s="193"/>
      <c r="D17" s="200"/>
      <c r="E17" s="200"/>
      <c r="F17" s="200"/>
      <c r="G17" s="200"/>
      <c r="H17" s="200"/>
      <c r="I17" s="194"/>
      <c r="J17" s="194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7"/>
      <c r="V17" s="197"/>
      <c r="W17" s="197"/>
      <c r="X17" s="197"/>
      <c r="Y17" s="197"/>
      <c r="Z17" s="197"/>
      <c r="AA17" s="197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44"/>
      <c r="BU17" s="244"/>
      <c r="BV17" s="244"/>
      <c r="BW17" s="216"/>
      <c r="BX17" s="43">
        <f t="shared" si="1"/>
        <v>0</v>
      </c>
      <c r="BY17" s="43">
        <f t="shared" si="2"/>
        <v>0</v>
      </c>
      <c r="BZ17" s="43">
        <f t="shared" si="3"/>
        <v>0</v>
      </c>
      <c r="CA17" s="43">
        <f t="shared" si="4"/>
        <v>0</v>
      </c>
      <c r="CB17" s="43">
        <f t="shared" si="5"/>
        <v>0</v>
      </c>
      <c r="CC17" s="43">
        <f t="shared" si="6"/>
        <v>0</v>
      </c>
      <c r="CD17" s="43">
        <f t="shared" si="7"/>
        <v>0</v>
      </c>
      <c r="CE17" s="43" t="e">
        <f t="shared" si="8"/>
        <v>#DIV/0!</v>
      </c>
      <c r="CF17" s="43" t="e">
        <f t="shared" si="9"/>
        <v>#VALUE!</v>
      </c>
      <c r="CG17" s="44" t="e">
        <f t="shared" si="10"/>
        <v>#VALUE!</v>
      </c>
      <c r="CH17" s="43" t="e">
        <f t="shared" si="11"/>
        <v>#VALUE!</v>
      </c>
      <c r="CI17" s="43" t="e">
        <f t="shared" si="12"/>
        <v>#VALUE!</v>
      </c>
      <c r="CJ17" s="44" t="e">
        <f t="shared" si="13"/>
        <v>#VALUE!</v>
      </c>
      <c r="CK17" s="44" t="e">
        <f t="shared" si="14"/>
        <v>#VALUE!</v>
      </c>
      <c r="CL17" t="str">
        <f t="shared" si="15"/>
        <v>19000100</v>
      </c>
      <c r="CM17" s="55">
        <f t="shared" si="16"/>
        <v>0</v>
      </c>
      <c r="CN17" s="147" t="e">
        <f t="shared" si="17"/>
        <v>#DIV/0!</v>
      </c>
      <c r="CO17" s="147" t="e">
        <f t="shared" si="18"/>
        <v>#DIV/0!</v>
      </c>
      <c r="CP17" s="147" t="e">
        <f t="shared" si="19"/>
        <v>#DIV/0!</v>
      </c>
      <c r="CQ17" s="147" t="e">
        <f t="shared" si="20"/>
        <v>#DIV/0!</v>
      </c>
      <c r="CR17" s="147" t="e">
        <f t="shared" si="21"/>
        <v>#DIV/0!</v>
      </c>
      <c r="CS17" s="147" t="e">
        <f t="shared" si="22"/>
        <v>#DIV/0!</v>
      </c>
      <c r="CT17" s="147" t="e">
        <f t="shared" si="23"/>
        <v>#DIV/0!</v>
      </c>
      <c r="CU17" s="147" t="e">
        <f t="shared" si="24"/>
        <v>#DIV/0!</v>
      </c>
      <c r="CV17" s="147" t="e">
        <f t="shared" si="25"/>
        <v>#DIV/0!</v>
      </c>
    </row>
    <row r="18" spans="1:100">
      <c r="A18" s="213" t="str">
        <f t="shared" si="0"/>
        <v xml:space="preserve"> 19000100</v>
      </c>
      <c r="B18" s="217"/>
      <c r="C18" s="193"/>
      <c r="D18" s="200"/>
      <c r="E18" s="200"/>
      <c r="F18" s="199"/>
      <c r="G18" s="200"/>
      <c r="H18" s="200"/>
      <c r="I18" s="194"/>
      <c r="J18" s="194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7"/>
      <c r="V18" s="197"/>
      <c r="W18" s="197"/>
      <c r="X18" s="197"/>
      <c r="Y18" s="197"/>
      <c r="Z18" s="197"/>
      <c r="AA18" s="197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44"/>
      <c r="BU18" s="244"/>
      <c r="BV18" s="244"/>
      <c r="BW18" s="216"/>
      <c r="BX18" s="43">
        <f t="shared" si="1"/>
        <v>0</v>
      </c>
      <c r="BY18" s="43">
        <f t="shared" si="2"/>
        <v>0</v>
      </c>
      <c r="BZ18" s="43">
        <f t="shared" si="3"/>
        <v>0</v>
      </c>
      <c r="CA18" s="43">
        <f t="shared" si="4"/>
        <v>0</v>
      </c>
      <c r="CB18" s="43">
        <f t="shared" si="5"/>
        <v>0</v>
      </c>
      <c r="CC18" s="43">
        <f t="shared" si="6"/>
        <v>0</v>
      </c>
      <c r="CD18" s="43">
        <f t="shared" si="7"/>
        <v>0</v>
      </c>
      <c r="CE18" s="43" t="e">
        <f t="shared" si="8"/>
        <v>#DIV/0!</v>
      </c>
      <c r="CF18" s="43" t="e">
        <f t="shared" si="9"/>
        <v>#VALUE!</v>
      </c>
      <c r="CG18" s="44" t="e">
        <f t="shared" si="10"/>
        <v>#VALUE!</v>
      </c>
      <c r="CH18" s="43" t="e">
        <f t="shared" si="11"/>
        <v>#VALUE!</v>
      </c>
      <c r="CI18" s="43" t="e">
        <f t="shared" si="12"/>
        <v>#VALUE!</v>
      </c>
      <c r="CJ18" s="44" t="e">
        <f t="shared" si="13"/>
        <v>#VALUE!</v>
      </c>
      <c r="CK18" s="44" t="e">
        <f t="shared" si="14"/>
        <v>#VALUE!</v>
      </c>
      <c r="CL18" t="str">
        <f t="shared" si="15"/>
        <v>19000100</v>
      </c>
      <c r="CM18" s="55">
        <f t="shared" si="16"/>
        <v>0</v>
      </c>
      <c r="CN18" s="147" t="e">
        <f t="shared" si="17"/>
        <v>#DIV/0!</v>
      </c>
      <c r="CO18" s="147" t="e">
        <f t="shared" si="18"/>
        <v>#DIV/0!</v>
      </c>
      <c r="CP18" s="147" t="e">
        <f t="shared" si="19"/>
        <v>#DIV/0!</v>
      </c>
      <c r="CQ18" s="147" t="e">
        <f t="shared" si="20"/>
        <v>#DIV/0!</v>
      </c>
      <c r="CR18" s="147" t="e">
        <f t="shared" si="21"/>
        <v>#DIV/0!</v>
      </c>
      <c r="CS18" s="147" t="e">
        <f t="shared" si="22"/>
        <v>#DIV/0!</v>
      </c>
      <c r="CT18" s="147" t="e">
        <f t="shared" si="23"/>
        <v>#DIV/0!</v>
      </c>
      <c r="CU18" s="147" t="e">
        <f t="shared" si="24"/>
        <v>#DIV/0!</v>
      </c>
      <c r="CV18" s="147" t="e">
        <f t="shared" si="25"/>
        <v>#DIV/0!</v>
      </c>
    </row>
    <row r="19" spans="1:100">
      <c r="A19" s="213" t="str">
        <f t="shared" si="0"/>
        <v xml:space="preserve"> 19000100</v>
      </c>
      <c r="B19" s="217"/>
      <c r="C19" s="193"/>
      <c r="D19" s="200"/>
      <c r="E19" s="200"/>
      <c r="F19" s="200"/>
      <c r="G19" s="200"/>
      <c r="H19" s="200"/>
      <c r="I19" s="194"/>
      <c r="J19" s="194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7"/>
      <c r="V19" s="197"/>
      <c r="W19" s="197"/>
      <c r="X19" s="197"/>
      <c r="Y19" s="197"/>
      <c r="Z19" s="197"/>
      <c r="AA19" s="197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44"/>
      <c r="BU19" s="244"/>
      <c r="BV19" s="244"/>
      <c r="BW19" s="216"/>
      <c r="BX19" s="43">
        <f t="shared" si="1"/>
        <v>0</v>
      </c>
      <c r="BY19" s="43">
        <f t="shared" si="2"/>
        <v>0</v>
      </c>
      <c r="BZ19" s="43">
        <f t="shared" si="3"/>
        <v>0</v>
      </c>
      <c r="CA19" s="43">
        <f t="shared" si="4"/>
        <v>0</v>
      </c>
      <c r="CB19" s="43">
        <f t="shared" si="5"/>
        <v>0</v>
      </c>
      <c r="CC19" s="43">
        <f t="shared" si="6"/>
        <v>0</v>
      </c>
      <c r="CD19" s="43">
        <f t="shared" si="7"/>
        <v>0</v>
      </c>
      <c r="CE19" s="43" t="e">
        <f t="shared" si="8"/>
        <v>#DIV/0!</v>
      </c>
      <c r="CF19" s="43" t="e">
        <f t="shared" si="9"/>
        <v>#VALUE!</v>
      </c>
      <c r="CG19" s="44" t="e">
        <f t="shared" si="10"/>
        <v>#VALUE!</v>
      </c>
      <c r="CH19" s="43" t="e">
        <f t="shared" si="11"/>
        <v>#VALUE!</v>
      </c>
      <c r="CI19" s="43" t="e">
        <f t="shared" si="12"/>
        <v>#VALUE!</v>
      </c>
      <c r="CJ19" s="44" t="e">
        <f t="shared" si="13"/>
        <v>#VALUE!</v>
      </c>
      <c r="CK19" s="44" t="e">
        <f t="shared" si="14"/>
        <v>#VALUE!</v>
      </c>
      <c r="CL19" t="str">
        <f t="shared" si="15"/>
        <v>19000100</v>
      </c>
      <c r="CM19" s="55">
        <f t="shared" si="16"/>
        <v>0</v>
      </c>
      <c r="CN19" s="147" t="e">
        <f t="shared" si="17"/>
        <v>#DIV/0!</v>
      </c>
      <c r="CO19" s="147" t="e">
        <f t="shared" si="18"/>
        <v>#DIV/0!</v>
      </c>
      <c r="CP19" s="147" t="e">
        <f t="shared" si="19"/>
        <v>#DIV/0!</v>
      </c>
      <c r="CQ19" s="147" t="e">
        <f t="shared" si="20"/>
        <v>#DIV/0!</v>
      </c>
      <c r="CR19" s="147" t="e">
        <f t="shared" si="21"/>
        <v>#DIV/0!</v>
      </c>
      <c r="CS19" s="147" t="e">
        <f t="shared" si="22"/>
        <v>#DIV/0!</v>
      </c>
      <c r="CT19" s="147" t="e">
        <f t="shared" si="23"/>
        <v>#DIV/0!</v>
      </c>
      <c r="CU19" s="147" t="e">
        <f t="shared" si="24"/>
        <v>#DIV/0!</v>
      </c>
      <c r="CV19" s="147" t="e">
        <f t="shared" si="25"/>
        <v>#DIV/0!</v>
      </c>
    </row>
    <row r="20" spans="1:100">
      <c r="A20" s="213" t="str">
        <f t="shared" si="0"/>
        <v xml:space="preserve"> 19000100</v>
      </c>
      <c r="B20" s="217"/>
      <c r="C20" s="193"/>
      <c r="D20" s="200"/>
      <c r="E20" s="200"/>
      <c r="F20" s="200"/>
      <c r="G20" s="200"/>
      <c r="H20" s="200"/>
      <c r="I20" s="194"/>
      <c r="J20" s="194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7"/>
      <c r="V20" s="197"/>
      <c r="W20" s="197"/>
      <c r="X20" s="197"/>
      <c r="Y20" s="197"/>
      <c r="Z20" s="197"/>
      <c r="AA20" s="197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44"/>
      <c r="BU20" s="244"/>
      <c r="BV20" s="244"/>
      <c r="BW20" s="216"/>
      <c r="BX20" s="43">
        <f t="shared" si="1"/>
        <v>0</v>
      </c>
      <c r="BY20" s="43">
        <f t="shared" si="2"/>
        <v>0</v>
      </c>
      <c r="BZ20" s="43">
        <f t="shared" si="3"/>
        <v>0</v>
      </c>
      <c r="CA20" s="43">
        <f t="shared" si="4"/>
        <v>0</v>
      </c>
      <c r="CB20" s="43">
        <f t="shared" si="5"/>
        <v>0</v>
      </c>
      <c r="CC20" s="43">
        <f t="shared" si="6"/>
        <v>0</v>
      </c>
      <c r="CD20" s="43">
        <f t="shared" si="7"/>
        <v>0</v>
      </c>
      <c r="CE20" s="43" t="e">
        <f t="shared" si="8"/>
        <v>#DIV/0!</v>
      </c>
      <c r="CF20" s="43" t="e">
        <f t="shared" si="9"/>
        <v>#VALUE!</v>
      </c>
      <c r="CG20" s="44" t="e">
        <f t="shared" si="10"/>
        <v>#VALUE!</v>
      </c>
      <c r="CH20" s="43" t="e">
        <f t="shared" si="11"/>
        <v>#VALUE!</v>
      </c>
      <c r="CI20" s="43" t="e">
        <f t="shared" si="12"/>
        <v>#VALUE!</v>
      </c>
      <c r="CJ20" s="44" t="e">
        <f t="shared" si="13"/>
        <v>#VALUE!</v>
      </c>
      <c r="CK20" s="44" t="e">
        <f t="shared" si="14"/>
        <v>#VALUE!</v>
      </c>
      <c r="CL20" t="str">
        <f t="shared" si="15"/>
        <v>19000100</v>
      </c>
      <c r="CM20" s="55">
        <f t="shared" si="16"/>
        <v>0</v>
      </c>
      <c r="CN20" s="147" t="e">
        <f t="shared" si="17"/>
        <v>#DIV/0!</v>
      </c>
      <c r="CO20" s="147" t="e">
        <f t="shared" si="18"/>
        <v>#DIV/0!</v>
      </c>
      <c r="CP20" s="147" t="e">
        <f t="shared" si="19"/>
        <v>#DIV/0!</v>
      </c>
      <c r="CQ20" s="147" t="e">
        <f t="shared" si="20"/>
        <v>#DIV/0!</v>
      </c>
      <c r="CR20" s="147" t="e">
        <f t="shared" si="21"/>
        <v>#DIV/0!</v>
      </c>
      <c r="CS20" s="147" t="e">
        <f t="shared" si="22"/>
        <v>#DIV/0!</v>
      </c>
      <c r="CT20" s="147" t="e">
        <f t="shared" si="23"/>
        <v>#DIV/0!</v>
      </c>
      <c r="CU20" s="147" t="e">
        <f t="shared" si="24"/>
        <v>#DIV/0!</v>
      </c>
      <c r="CV20" s="147" t="e">
        <f t="shared" si="25"/>
        <v>#DIV/0!</v>
      </c>
    </row>
    <row r="21" spans="1:100">
      <c r="A21" s="213" t="str">
        <f t="shared" si="0"/>
        <v xml:space="preserve"> 19000100</v>
      </c>
      <c r="B21" s="217"/>
      <c r="C21" s="193"/>
      <c r="D21" s="200"/>
      <c r="E21" s="200"/>
      <c r="F21" s="200"/>
      <c r="G21" s="200"/>
      <c r="H21" s="200"/>
      <c r="I21" s="194"/>
      <c r="J21" s="194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7"/>
      <c r="V21" s="197"/>
      <c r="W21" s="197"/>
      <c r="X21" s="197"/>
      <c r="Y21" s="197"/>
      <c r="Z21" s="197"/>
      <c r="AA21" s="197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44"/>
      <c r="BU21" s="244"/>
      <c r="BV21" s="244"/>
      <c r="BW21" s="216"/>
      <c r="BX21" s="43">
        <f t="shared" si="1"/>
        <v>0</v>
      </c>
      <c r="BY21" s="43">
        <f t="shared" si="2"/>
        <v>0</v>
      </c>
      <c r="BZ21" s="43">
        <f t="shared" si="3"/>
        <v>0</v>
      </c>
      <c r="CA21" s="43">
        <f t="shared" si="4"/>
        <v>0</v>
      </c>
      <c r="CB21" s="43">
        <f t="shared" si="5"/>
        <v>0</v>
      </c>
      <c r="CC21" s="43">
        <f t="shared" si="6"/>
        <v>0</v>
      </c>
      <c r="CD21" s="43">
        <f t="shared" si="7"/>
        <v>0</v>
      </c>
      <c r="CE21" s="43" t="e">
        <f t="shared" si="8"/>
        <v>#DIV/0!</v>
      </c>
      <c r="CF21" s="43" t="e">
        <f t="shared" si="9"/>
        <v>#VALUE!</v>
      </c>
      <c r="CG21" s="44" t="e">
        <f t="shared" si="10"/>
        <v>#VALUE!</v>
      </c>
      <c r="CH21" s="43" t="e">
        <f t="shared" si="11"/>
        <v>#VALUE!</v>
      </c>
      <c r="CI21" s="43" t="e">
        <f t="shared" si="12"/>
        <v>#VALUE!</v>
      </c>
      <c r="CJ21" s="44" t="e">
        <f t="shared" si="13"/>
        <v>#VALUE!</v>
      </c>
      <c r="CK21" s="44" t="e">
        <f t="shared" si="14"/>
        <v>#VALUE!</v>
      </c>
      <c r="CL21" t="str">
        <f t="shared" si="15"/>
        <v>19000100</v>
      </c>
      <c r="CM21" s="55">
        <f t="shared" si="16"/>
        <v>0</v>
      </c>
      <c r="CN21" s="147" t="e">
        <f t="shared" si="17"/>
        <v>#DIV/0!</v>
      </c>
      <c r="CO21" s="147" t="e">
        <f t="shared" si="18"/>
        <v>#DIV/0!</v>
      </c>
      <c r="CP21" s="147" t="e">
        <f t="shared" si="19"/>
        <v>#DIV/0!</v>
      </c>
      <c r="CQ21" s="147" t="e">
        <f t="shared" si="20"/>
        <v>#DIV/0!</v>
      </c>
      <c r="CR21" s="147" t="e">
        <f t="shared" si="21"/>
        <v>#DIV/0!</v>
      </c>
      <c r="CS21" s="147" t="e">
        <f t="shared" si="22"/>
        <v>#DIV/0!</v>
      </c>
      <c r="CT21" s="147" t="e">
        <f t="shared" si="23"/>
        <v>#DIV/0!</v>
      </c>
      <c r="CU21" s="147" t="e">
        <f t="shared" si="24"/>
        <v>#DIV/0!</v>
      </c>
      <c r="CV21" s="147" t="e">
        <f t="shared" si="25"/>
        <v>#DIV/0!</v>
      </c>
    </row>
    <row r="22" spans="1:100">
      <c r="A22" s="213" t="str">
        <f t="shared" si="0"/>
        <v xml:space="preserve"> 19000100</v>
      </c>
      <c r="B22" s="217"/>
      <c r="C22" s="193"/>
      <c r="D22" s="200"/>
      <c r="E22" s="200"/>
      <c r="F22" s="200"/>
      <c r="G22" s="200"/>
      <c r="H22" s="200"/>
      <c r="I22" s="194"/>
      <c r="J22" s="194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7"/>
      <c r="V22" s="197"/>
      <c r="W22" s="197"/>
      <c r="X22" s="197"/>
      <c r="Y22" s="197"/>
      <c r="Z22" s="197"/>
      <c r="AA22" s="197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44"/>
      <c r="BU22" s="244"/>
      <c r="BV22" s="244"/>
      <c r="BW22" s="216"/>
      <c r="BX22" s="43">
        <f t="shared" si="1"/>
        <v>0</v>
      </c>
      <c r="BY22" s="43">
        <f t="shared" si="2"/>
        <v>0</v>
      </c>
      <c r="BZ22" s="43">
        <f t="shared" si="3"/>
        <v>0</v>
      </c>
      <c r="CA22" s="43">
        <f t="shared" si="4"/>
        <v>0</v>
      </c>
      <c r="CB22" s="43">
        <f t="shared" si="5"/>
        <v>0</v>
      </c>
      <c r="CC22" s="43">
        <f t="shared" si="6"/>
        <v>0</v>
      </c>
      <c r="CD22" s="43">
        <f t="shared" si="7"/>
        <v>0</v>
      </c>
      <c r="CE22" s="43" t="e">
        <f t="shared" si="8"/>
        <v>#DIV/0!</v>
      </c>
      <c r="CF22" s="43" t="e">
        <f t="shared" si="9"/>
        <v>#VALUE!</v>
      </c>
      <c r="CG22" s="44" t="e">
        <f t="shared" si="10"/>
        <v>#VALUE!</v>
      </c>
      <c r="CH22" s="43" t="e">
        <f t="shared" si="11"/>
        <v>#VALUE!</v>
      </c>
      <c r="CI22" s="43" t="e">
        <f t="shared" si="12"/>
        <v>#VALUE!</v>
      </c>
      <c r="CJ22" s="44" t="e">
        <f t="shared" si="13"/>
        <v>#VALUE!</v>
      </c>
      <c r="CK22" s="44" t="e">
        <f t="shared" si="14"/>
        <v>#VALUE!</v>
      </c>
      <c r="CL22" t="str">
        <f t="shared" si="15"/>
        <v>19000100</v>
      </c>
      <c r="CM22" s="55">
        <f t="shared" si="16"/>
        <v>0</v>
      </c>
      <c r="CN22" s="147" t="e">
        <f t="shared" si="17"/>
        <v>#DIV/0!</v>
      </c>
      <c r="CO22" s="147" t="e">
        <f t="shared" si="18"/>
        <v>#DIV/0!</v>
      </c>
      <c r="CP22" s="147" t="e">
        <f t="shared" si="19"/>
        <v>#DIV/0!</v>
      </c>
      <c r="CQ22" s="147" t="e">
        <f t="shared" si="20"/>
        <v>#DIV/0!</v>
      </c>
      <c r="CR22" s="147" t="e">
        <f t="shared" si="21"/>
        <v>#DIV/0!</v>
      </c>
      <c r="CS22" s="147" t="e">
        <f t="shared" si="22"/>
        <v>#DIV/0!</v>
      </c>
      <c r="CT22" s="147" t="e">
        <f t="shared" si="23"/>
        <v>#DIV/0!</v>
      </c>
      <c r="CU22" s="147" t="e">
        <f t="shared" si="24"/>
        <v>#DIV/0!</v>
      </c>
      <c r="CV22" s="147" t="e">
        <f t="shared" si="25"/>
        <v>#DIV/0!</v>
      </c>
    </row>
    <row r="23" spans="1:100">
      <c r="A23" s="213" t="str">
        <f t="shared" si="0"/>
        <v xml:space="preserve"> 19000100</v>
      </c>
      <c r="B23" s="217"/>
      <c r="C23" s="193"/>
      <c r="D23" s="200"/>
      <c r="E23" s="200"/>
      <c r="F23" s="200"/>
      <c r="G23" s="200"/>
      <c r="H23" s="200"/>
      <c r="I23" s="194"/>
      <c r="J23" s="194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7"/>
      <c r="V23" s="197"/>
      <c r="W23" s="197"/>
      <c r="X23" s="197"/>
      <c r="Y23" s="197"/>
      <c r="Z23" s="197"/>
      <c r="AA23" s="197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44"/>
      <c r="BU23" s="244"/>
      <c r="BV23" s="244"/>
      <c r="BW23" s="216"/>
      <c r="BX23" s="43">
        <f t="shared" si="1"/>
        <v>0</v>
      </c>
      <c r="BY23" s="43">
        <f t="shared" si="2"/>
        <v>0</v>
      </c>
      <c r="BZ23" s="43">
        <f t="shared" si="3"/>
        <v>0</v>
      </c>
      <c r="CA23" s="43">
        <f t="shared" si="4"/>
        <v>0</v>
      </c>
      <c r="CB23" s="43">
        <f t="shared" si="5"/>
        <v>0</v>
      </c>
      <c r="CC23" s="43">
        <f t="shared" si="6"/>
        <v>0</v>
      </c>
      <c r="CD23" s="43">
        <f t="shared" si="7"/>
        <v>0</v>
      </c>
      <c r="CE23" s="43" t="e">
        <f t="shared" si="8"/>
        <v>#DIV/0!</v>
      </c>
      <c r="CF23" s="43" t="e">
        <f t="shared" si="9"/>
        <v>#VALUE!</v>
      </c>
      <c r="CG23" s="44" t="e">
        <f t="shared" si="10"/>
        <v>#VALUE!</v>
      </c>
      <c r="CH23" s="43" t="e">
        <f t="shared" si="11"/>
        <v>#VALUE!</v>
      </c>
      <c r="CI23" s="43" t="e">
        <f t="shared" si="12"/>
        <v>#VALUE!</v>
      </c>
      <c r="CJ23" s="44" t="e">
        <f t="shared" si="13"/>
        <v>#VALUE!</v>
      </c>
      <c r="CK23" s="44" t="e">
        <f t="shared" si="14"/>
        <v>#VALUE!</v>
      </c>
      <c r="CL23" t="str">
        <f t="shared" si="15"/>
        <v>19000100</v>
      </c>
      <c r="CM23" s="55">
        <f t="shared" si="16"/>
        <v>0</v>
      </c>
      <c r="CN23" s="147" t="e">
        <f t="shared" si="17"/>
        <v>#DIV/0!</v>
      </c>
      <c r="CO23" s="147" t="e">
        <f t="shared" si="18"/>
        <v>#DIV/0!</v>
      </c>
      <c r="CP23" s="147" t="e">
        <f t="shared" si="19"/>
        <v>#DIV/0!</v>
      </c>
      <c r="CQ23" s="147" t="e">
        <f t="shared" si="20"/>
        <v>#DIV/0!</v>
      </c>
      <c r="CR23" s="147" t="e">
        <f t="shared" si="21"/>
        <v>#DIV/0!</v>
      </c>
      <c r="CS23" s="147" t="e">
        <f t="shared" si="22"/>
        <v>#DIV/0!</v>
      </c>
      <c r="CT23" s="147" t="e">
        <f t="shared" si="23"/>
        <v>#DIV/0!</v>
      </c>
      <c r="CU23" s="147" t="e">
        <f t="shared" si="24"/>
        <v>#DIV/0!</v>
      </c>
      <c r="CV23" s="147" t="e">
        <f t="shared" si="25"/>
        <v>#DIV/0!</v>
      </c>
    </row>
    <row r="24" spans="1:100">
      <c r="A24" s="213" t="str">
        <f t="shared" si="0"/>
        <v xml:space="preserve"> 19000100</v>
      </c>
      <c r="B24" s="217"/>
      <c r="C24" s="193"/>
      <c r="D24" s="200"/>
      <c r="E24" s="200"/>
      <c r="F24" s="200"/>
      <c r="G24" s="200"/>
      <c r="H24" s="200"/>
      <c r="I24" s="194"/>
      <c r="J24" s="194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7"/>
      <c r="V24" s="197"/>
      <c r="W24" s="197"/>
      <c r="X24" s="197"/>
      <c r="Y24" s="197"/>
      <c r="Z24" s="197"/>
      <c r="AA24" s="197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44"/>
      <c r="BU24" s="244"/>
      <c r="BV24" s="244"/>
      <c r="BW24" s="216"/>
      <c r="BX24" s="43">
        <f t="shared" si="1"/>
        <v>0</v>
      </c>
      <c r="BY24" s="43">
        <f t="shared" si="2"/>
        <v>0</v>
      </c>
      <c r="BZ24" s="43">
        <f t="shared" si="3"/>
        <v>0</v>
      </c>
      <c r="CA24" s="43">
        <f t="shared" si="4"/>
        <v>0</v>
      </c>
      <c r="CB24" s="43">
        <f t="shared" si="5"/>
        <v>0</v>
      </c>
      <c r="CC24" s="43">
        <f t="shared" si="6"/>
        <v>0</v>
      </c>
      <c r="CD24" s="43">
        <f t="shared" si="7"/>
        <v>0</v>
      </c>
      <c r="CE24" s="43" t="e">
        <f t="shared" si="8"/>
        <v>#DIV/0!</v>
      </c>
      <c r="CF24" s="43" t="e">
        <f t="shared" si="9"/>
        <v>#VALUE!</v>
      </c>
      <c r="CG24" s="44" t="e">
        <f t="shared" si="10"/>
        <v>#VALUE!</v>
      </c>
      <c r="CH24" s="43" t="e">
        <f t="shared" si="11"/>
        <v>#VALUE!</v>
      </c>
      <c r="CI24" s="43" t="e">
        <f t="shared" si="12"/>
        <v>#VALUE!</v>
      </c>
      <c r="CJ24" s="44" t="e">
        <f t="shared" si="13"/>
        <v>#VALUE!</v>
      </c>
      <c r="CK24" s="44" t="e">
        <f t="shared" si="14"/>
        <v>#VALUE!</v>
      </c>
      <c r="CL24" t="str">
        <f t="shared" si="15"/>
        <v>19000100</v>
      </c>
      <c r="CM24" s="55">
        <f t="shared" si="16"/>
        <v>0</v>
      </c>
      <c r="CN24" s="147" t="e">
        <f t="shared" si="17"/>
        <v>#DIV/0!</v>
      </c>
      <c r="CO24" s="147" t="e">
        <f t="shared" si="18"/>
        <v>#DIV/0!</v>
      </c>
      <c r="CP24" s="147" t="e">
        <f t="shared" si="19"/>
        <v>#DIV/0!</v>
      </c>
      <c r="CQ24" s="147" t="e">
        <f t="shared" si="20"/>
        <v>#DIV/0!</v>
      </c>
      <c r="CR24" s="147" t="e">
        <f t="shared" si="21"/>
        <v>#DIV/0!</v>
      </c>
      <c r="CS24" s="147" t="e">
        <f t="shared" si="22"/>
        <v>#DIV/0!</v>
      </c>
      <c r="CT24" s="147" t="e">
        <f t="shared" si="23"/>
        <v>#DIV/0!</v>
      </c>
      <c r="CU24" s="147" t="e">
        <f t="shared" si="24"/>
        <v>#DIV/0!</v>
      </c>
      <c r="CV24" s="147" t="e">
        <f t="shared" si="25"/>
        <v>#DIV/0!</v>
      </c>
    </row>
    <row r="25" spans="1:100">
      <c r="A25" s="213" t="str">
        <f t="shared" si="0"/>
        <v xml:space="preserve"> 19000100</v>
      </c>
      <c r="B25" s="217"/>
      <c r="C25" s="193"/>
      <c r="D25" s="200"/>
      <c r="E25" s="200"/>
      <c r="F25" s="200"/>
      <c r="G25" s="200"/>
      <c r="H25" s="200"/>
      <c r="I25" s="194"/>
      <c r="J25" s="194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7"/>
      <c r="V25" s="197"/>
      <c r="W25" s="197"/>
      <c r="X25" s="197"/>
      <c r="Y25" s="197"/>
      <c r="Z25" s="197"/>
      <c r="AA25" s="197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44"/>
      <c r="BU25" s="244"/>
      <c r="BV25" s="244"/>
      <c r="BW25" s="216"/>
      <c r="BX25" s="43">
        <f t="shared" si="1"/>
        <v>0</v>
      </c>
      <c r="BY25" s="43">
        <f t="shared" si="2"/>
        <v>0</v>
      </c>
      <c r="BZ25" s="43">
        <f t="shared" si="3"/>
        <v>0</v>
      </c>
      <c r="CA25" s="43">
        <f t="shared" si="4"/>
        <v>0</v>
      </c>
      <c r="CB25" s="43">
        <f t="shared" si="5"/>
        <v>0</v>
      </c>
      <c r="CC25" s="43">
        <f t="shared" si="6"/>
        <v>0</v>
      </c>
      <c r="CD25" s="43">
        <f t="shared" si="7"/>
        <v>0</v>
      </c>
      <c r="CE25" s="43" t="e">
        <f t="shared" si="8"/>
        <v>#DIV/0!</v>
      </c>
      <c r="CF25" s="43" t="e">
        <f t="shared" si="9"/>
        <v>#VALUE!</v>
      </c>
      <c r="CG25" s="44" t="e">
        <f t="shared" si="10"/>
        <v>#VALUE!</v>
      </c>
      <c r="CH25" s="43" t="e">
        <f t="shared" si="11"/>
        <v>#VALUE!</v>
      </c>
      <c r="CI25" s="43" t="e">
        <f t="shared" si="12"/>
        <v>#VALUE!</v>
      </c>
      <c r="CJ25" s="44" t="e">
        <f t="shared" si="13"/>
        <v>#VALUE!</v>
      </c>
      <c r="CK25" s="44" t="e">
        <f t="shared" si="14"/>
        <v>#VALUE!</v>
      </c>
      <c r="CL25" t="str">
        <f t="shared" si="15"/>
        <v>19000100</v>
      </c>
      <c r="CM25" s="55">
        <f t="shared" si="16"/>
        <v>0</v>
      </c>
      <c r="CN25" s="147" t="e">
        <f t="shared" si="17"/>
        <v>#DIV/0!</v>
      </c>
      <c r="CO25" s="147" t="e">
        <f t="shared" si="18"/>
        <v>#DIV/0!</v>
      </c>
      <c r="CP25" s="147" t="e">
        <f t="shared" si="19"/>
        <v>#DIV/0!</v>
      </c>
      <c r="CQ25" s="147" t="e">
        <f t="shared" si="20"/>
        <v>#DIV/0!</v>
      </c>
      <c r="CR25" s="147" t="e">
        <f t="shared" si="21"/>
        <v>#DIV/0!</v>
      </c>
      <c r="CS25" s="147" t="e">
        <f t="shared" si="22"/>
        <v>#DIV/0!</v>
      </c>
      <c r="CT25" s="147" t="e">
        <f t="shared" si="23"/>
        <v>#DIV/0!</v>
      </c>
      <c r="CU25" s="147" t="e">
        <f t="shared" si="24"/>
        <v>#DIV/0!</v>
      </c>
      <c r="CV25" s="147" t="e">
        <f t="shared" si="25"/>
        <v>#DIV/0!</v>
      </c>
    </row>
    <row r="26" spans="1:100">
      <c r="A26" s="213" t="str">
        <f t="shared" si="0"/>
        <v xml:space="preserve"> 19000100</v>
      </c>
      <c r="B26" s="217"/>
      <c r="C26" s="193"/>
      <c r="D26" s="200"/>
      <c r="E26" s="200"/>
      <c r="F26" s="200"/>
      <c r="G26" s="200"/>
      <c r="H26" s="200"/>
      <c r="I26" s="194"/>
      <c r="J26" s="194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7"/>
      <c r="V26" s="197"/>
      <c r="W26" s="197"/>
      <c r="X26" s="197"/>
      <c r="Y26" s="197"/>
      <c r="Z26" s="197"/>
      <c r="AA26" s="197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44"/>
      <c r="BU26" s="244"/>
      <c r="BV26" s="244"/>
      <c r="BW26" s="216"/>
      <c r="BX26" s="43">
        <f t="shared" si="1"/>
        <v>0</v>
      </c>
      <c r="BY26" s="43">
        <f t="shared" si="2"/>
        <v>0</v>
      </c>
      <c r="BZ26" s="43">
        <f t="shared" si="3"/>
        <v>0</v>
      </c>
      <c r="CA26" s="43">
        <f t="shared" si="4"/>
        <v>0</v>
      </c>
      <c r="CB26" s="43">
        <f t="shared" si="5"/>
        <v>0</v>
      </c>
      <c r="CC26" s="43">
        <f t="shared" si="6"/>
        <v>0</v>
      </c>
      <c r="CD26" s="43">
        <f t="shared" si="7"/>
        <v>0</v>
      </c>
      <c r="CE26" s="43" t="e">
        <f t="shared" si="8"/>
        <v>#DIV/0!</v>
      </c>
      <c r="CF26" s="43" t="e">
        <f t="shared" si="9"/>
        <v>#VALUE!</v>
      </c>
      <c r="CG26" s="44" t="e">
        <f t="shared" si="10"/>
        <v>#VALUE!</v>
      </c>
      <c r="CH26" s="43" t="e">
        <f t="shared" si="11"/>
        <v>#VALUE!</v>
      </c>
      <c r="CI26" s="43" t="e">
        <f t="shared" si="12"/>
        <v>#VALUE!</v>
      </c>
      <c r="CJ26" s="44" t="e">
        <f t="shared" si="13"/>
        <v>#VALUE!</v>
      </c>
      <c r="CK26" s="44" t="e">
        <f t="shared" si="14"/>
        <v>#VALUE!</v>
      </c>
      <c r="CL26" t="str">
        <f t="shared" si="15"/>
        <v>19000100</v>
      </c>
      <c r="CM26" s="55">
        <f t="shared" si="16"/>
        <v>0</v>
      </c>
      <c r="CN26" s="147" t="e">
        <f t="shared" si="17"/>
        <v>#DIV/0!</v>
      </c>
      <c r="CO26" s="147" t="e">
        <f t="shared" si="18"/>
        <v>#DIV/0!</v>
      </c>
      <c r="CP26" s="147" t="e">
        <f t="shared" si="19"/>
        <v>#DIV/0!</v>
      </c>
      <c r="CQ26" s="147" t="e">
        <f t="shared" si="20"/>
        <v>#DIV/0!</v>
      </c>
      <c r="CR26" s="147" t="e">
        <f t="shared" si="21"/>
        <v>#DIV/0!</v>
      </c>
      <c r="CS26" s="147" t="e">
        <f t="shared" si="22"/>
        <v>#DIV/0!</v>
      </c>
      <c r="CT26" s="147" t="e">
        <f t="shared" si="23"/>
        <v>#DIV/0!</v>
      </c>
      <c r="CU26" s="147" t="e">
        <f t="shared" si="24"/>
        <v>#DIV/0!</v>
      </c>
      <c r="CV26" s="147" t="e">
        <f t="shared" si="25"/>
        <v>#DIV/0!</v>
      </c>
    </row>
    <row r="27" spans="1:100">
      <c r="A27" s="213" t="str">
        <f t="shared" si="0"/>
        <v xml:space="preserve"> 19000100</v>
      </c>
      <c r="B27" s="217"/>
      <c r="C27" s="193"/>
      <c r="D27" s="200"/>
      <c r="E27" s="200"/>
      <c r="F27" s="200"/>
      <c r="G27" s="200"/>
      <c r="H27" s="200"/>
      <c r="I27" s="194"/>
      <c r="J27" s="194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7"/>
      <c r="V27" s="197"/>
      <c r="W27" s="197"/>
      <c r="X27" s="197"/>
      <c r="Y27" s="197"/>
      <c r="Z27" s="197"/>
      <c r="AA27" s="197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44"/>
      <c r="BU27" s="244"/>
      <c r="BV27" s="244"/>
      <c r="BW27" s="216"/>
      <c r="BX27" s="43">
        <f t="shared" si="1"/>
        <v>0</v>
      </c>
      <c r="BY27" s="43">
        <f t="shared" si="2"/>
        <v>0</v>
      </c>
      <c r="BZ27" s="43">
        <f t="shared" si="3"/>
        <v>0</v>
      </c>
      <c r="CA27" s="43">
        <f t="shared" si="4"/>
        <v>0</v>
      </c>
      <c r="CB27" s="43">
        <f t="shared" si="5"/>
        <v>0</v>
      </c>
      <c r="CC27" s="43">
        <f t="shared" si="6"/>
        <v>0</v>
      </c>
      <c r="CD27" s="43">
        <f t="shared" si="7"/>
        <v>0</v>
      </c>
      <c r="CE27" s="43" t="e">
        <f t="shared" si="8"/>
        <v>#DIV/0!</v>
      </c>
      <c r="CF27" s="43" t="e">
        <f t="shared" si="9"/>
        <v>#VALUE!</v>
      </c>
      <c r="CG27" s="44" t="e">
        <f t="shared" si="10"/>
        <v>#VALUE!</v>
      </c>
      <c r="CH27" s="43" t="e">
        <f t="shared" si="11"/>
        <v>#VALUE!</v>
      </c>
      <c r="CI27" s="43" t="e">
        <f t="shared" si="12"/>
        <v>#VALUE!</v>
      </c>
      <c r="CJ27" s="44" t="e">
        <f t="shared" si="13"/>
        <v>#VALUE!</v>
      </c>
      <c r="CK27" s="44" t="e">
        <f t="shared" si="14"/>
        <v>#VALUE!</v>
      </c>
      <c r="CL27" t="str">
        <f t="shared" si="15"/>
        <v>19000100</v>
      </c>
      <c r="CM27" s="55">
        <f t="shared" si="16"/>
        <v>0</v>
      </c>
      <c r="CN27" s="147" t="e">
        <f t="shared" si="17"/>
        <v>#DIV/0!</v>
      </c>
      <c r="CO27" s="147" t="e">
        <f t="shared" si="18"/>
        <v>#DIV/0!</v>
      </c>
      <c r="CP27" s="147" t="e">
        <f t="shared" si="19"/>
        <v>#DIV/0!</v>
      </c>
      <c r="CQ27" s="147" t="e">
        <f t="shared" si="20"/>
        <v>#DIV/0!</v>
      </c>
      <c r="CR27" s="147" t="e">
        <f t="shared" si="21"/>
        <v>#DIV/0!</v>
      </c>
      <c r="CS27" s="147" t="e">
        <f t="shared" si="22"/>
        <v>#DIV/0!</v>
      </c>
      <c r="CT27" s="147" t="e">
        <f t="shared" si="23"/>
        <v>#DIV/0!</v>
      </c>
      <c r="CU27" s="147" t="e">
        <f t="shared" si="24"/>
        <v>#DIV/0!</v>
      </c>
      <c r="CV27" s="147" t="e">
        <f t="shared" si="25"/>
        <v>#DIV/0!</v>
      </c>
    </row>
    <row r="28" spans="1:100">
      <c r="A28" s="213" t="str">
        <f t="shared" si="0"/>
        <v xml:space="preserve"> 19000100</v>
      </c>
      <c r="B28" s="217"/>
      <c r="C28" s="193"/>
      <c r="D28" s="200"/>
      <c r="E28" s="200"/>
      <c r="F28" s="200"/>
      <c r="G28" s="200"/>
      <c r="H28" s="200"/>
      <c r="I28" s="194"/>
      <c r="J28" s="194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7"/>
      <c r="V28" s="197"/>
      <c r="W28" s="197"/>
      <c r="X28" s="197"/>
      <c r="Y28" s="197"/>
      <c r="Z28" s="197"/>
      <c r="AA28" s="197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44"/>
      <c r="BU28" s="244"/>
      <c r="BV28" s="244"/>
      <c r="BW28" s="216"/>
      <c r="BX28" s="43">
        <f t="shared" si="1"/>
        <v>0</v>
      </c>
      <c r="BY28" s="43">
        <f t="shared" si="2"/>
        <v>0</v>
      </c>
      <c r="BZ28" s="43">
        <f t="shared" si="3"/>
        <v>0</v>
      </c>
      <c r="CA28" s="43">
        <f t="shared" si="4"/>
        <v>0</v>
      </c>
      <c r="CB28" s="43">
        <f t="shared" si="5"/>
        <v>0</v>
      </c>
      <c r="CC28" s="43">
        <f t="shared" si="6"/>
        <v>0</v>
      </c>
      <c r="CD28" s="43">
        <f t="shared" si="7"/>
        <v>0</v>
      </c>
      <c r="CE28" s="43" t="e">
        <f t="shared" si="8"/>
        <v>#DIV/0!</v>
      </c>
      <c r="CF28" s="43" t="e">
        <f t="shared" si="9"/>
        <v>#VALUE!</v>
      </c>
      <c r="CG28" s="44" t="e">
        <f t="shared" si="10"/>
        <v>#VALUE!</v>
      </c>
      <c r="CH28" s="43" t="e">
        <f t="shared" si="11"/>
        <v>#VALUE!</v>
      </c>
      <c r="CI28" s="43" t="e">
        <f t="shared" si="12"/>
        <v>#VALUE!</v>
      </c>
      <c r="CJ28" s="44" t="e">
        <f t="shared" si="13"/>
        <v>#VALUE!</v>
      </c>
      <c r="CK28" s="44" t="e">
        <f t="shared" si="14"/>
        <v>#VALUE!</v>
      </c>
      <c r="CL28" t="str">
        <f t="shared" si="15"/>
        <v>19000100</v>
      </c>
      <c r="CM28" s="55">
        <f t="shared" si="16"/>
        <v>0</v>
      </c>
      <c r="CN28" s="147" t="e">
        <f t="shared" si="17"/>
        <v>#DIV/0!</v>
      </c>
      <c r="CO28" s="147" t="e">
        <f t="shared" si="18"/>
        <v>#DIV/0!</v>
      </c>
      <c r="CP28" s="147" t="e">
        <f t="shared" si="19"/>
        <v>#DIV/0!</v>
      </c>
      <c r="CQ28" s="147" t="e">
        <f t="shared" si="20"/>
        <v>#DIV/0!</v>
      </c>
      <c r="CR28" s="147" t="e">
        <f t="shared" si="21"/>
        <v>#DIV/0!</v>
      </c>
      <c r="CS28" s="147" t="e">
        <f t="shared" si="22"/>
        <v>#DIV/0!</v>
      </c>
      <c r="CT28" s="147" t="e">
        <f t="shared" si="23"/>
        <v>#DIV/0!</v>
      </c>
      <c r="CU28" s="147" t="e">
        <f t="shared" si="24"/>
        <v>#DIV/0!</v>
      </c>
      <c r="CV28" s="147" t="e">
        <f t="shared" si="25"/>
        <v>#DIV/0!</v>
      </c>
    </row>
    <row r="29" spans="1:100">
      <c r="A29" s="213" t="str">
        <f t="shared" si="0"/>
        <v xml:space="preserve"> 19000100</v>
      </c>
      <c r="B29" s="217"/>
      <c r="C29" s="193"/>
      <c r="D29" s="200"/>
      <c r="E29" s="200"/>
      <c r="F29" s="200"/>
      <c r="G29" s="200"/>
      <c r="H29" s="200"/>
      <c r="I29" s="194"/>
      <c r="J29" s="194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7"/>
      <c r="V29" s="197"/>
      <c r="W29" s="197"/>
      <c r="X29" s="197"/>
      <c r="Y29" s="197"/>
      <c r="Z29" s="197"/>
      <c r="AA29" s="197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44"/>
      <c r="BU29" s="244"/>
      <c r="BV29" s="244"/>
      <c r="BW29" s="216"/>
      <c r="BX29" s="43">
        <f t="shared" si="1"/>
        <v>0</v>
      </c>
      <c r="BY29" s="43">
        <f t="shared" si="2"/>
        <v>0</v>
      </c>
      <c r="BZ29" s="43">
        <f t="shared" si="3"/>
        <v>0</v>
      </c>
      <c r="CA29" s="43">
        <f t="shared" si="4"/>
        <v>0</v>
      </c>
      <c r="CB29" s="43">
        <f t="shared" si="5"/>
        <v>0</v>
      </c>
      <c r="CC29" s="43">
        <f t="shared" si="6"/>
        <v>0</v>
      </c>
      <c r="CD29" s="43">
        <f t="shared" si="7"/>
        <v>0</v>
      </c>
      <c r="CE29" s="43" t="e">
        <f t="shared" si="8"/>
        <v>#DIV/0!</v>
      </c>
      <c r="CF29" s="43" t="e">
        <f t="shared" si="9"/>
        <v>#VALUE!</v>
      </c>
      <c r="CG29" s="44" t="e">
        <f t="shared" si="10"/>
        <v>#VALUE!</v>
      </c>
      <c r="CH29" s="43" t="e">
        <f t="shared" si="11"/>
        <v>#VALUE!</v>
      </c>
      <c r="CI29" s="43" t="e">
        <f t="shared" si="12"/>
        <v>#VALUE!</v>
      </c>
      <c r="CJ29" s="44" t="e">
        <f t="shared" si="13"/>
        <v>#VALUE!</v>
      </c>
      <c r="CK29" s="44" t="e">
        <f t="shared" si="14"/>
        <v>#VALUE!</v>
      </c>
      <c r="CL29" t="str">
        <f t="shared" si="15"/>
        <v>19000100</v>
      </c>
      <c r="CM29" s="55">
        <f t="shared" si="16"/>
        <v>0</v>
      </c>
      <c r="CN29" s="147" t="e">
        <f t="shared" si="17"/>
        <v>#DIV/0!</v>
      </c>
      <c r="CO29" s="147" t="e">
        <f t="shared" si="18"/>
        <v>#DIV/0!</v>
      </c>
      <c r="CP29" s="147" t="e">
        <f t="shared" si="19"/>
        <v>#DIV/0!</v>
      </c>
      <c r="CQ29" s="147" t="e">
        <f t="shared" si="20"/>
        <v>#DIV/0!</v>
      </c>
      <c r="CR29" s="147" t="e">
        <f t="shared" si="21"/>
        <v>#DIV/0!</v>
      </c>
      <c r="CS29" s="147" t="e">
        <f t="shared" si="22"/>
        <v>#DIV/0!</v>
      </c>
      <c r="CT29" s="147" t="e">
        <f t="shared" si="23"/>
        <v>#DIV/0!</v>
      </c>
      <c r="CU29" s="147" t="e">
        <f t="shared" si="24"/>
        <v>#DIV/0!</v>
      </c>
      <c r="CV29" s="147" t="e">
        <f t="shared" si="25"/>
        <v>#DIV/0!</v>
      </c>
    </row>
    <row r="30" spans="1:100">
      <c r="A30" s="213" t="str">
        <f t="shared" si="0"/>
        <v xml:space="preserve"> 19000100</v>
      </c>
      <c r="B30" s="217"/>
      <c r="C30" s="193"/>
      <c r="D30" s="200"/>
      <c r="E30" s="200"/>
      <c r="F30" s="200"/>
      <c r="G30" s="200"/>
      <c r="H30" s="200"/>
      <c r="I30" s="194"/>
      <c r="J30" s="194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7"/>
      <c r="V30" s="197"/>
      <c r="W30" s="197"/>
      <c r="X30" s="197"/>
      <c r="Y30" s="197"/>
      <c r="Z30" s="197"/>
      <c r="AA30" s="197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44"/>
      <c r="BU30" s="244"/>
      <c r="BV30" s="244"/>
      <c r="BW30" s="216"/>
      <c r="BX30" s="43">
        <f t="shared" si="1"/>
        <v>0</v>
      </c>
      <c r="BY30" s="43">
        <f t="shared" si="2"/>
        <v>0</v>
      </c>
      <c r="BZ30" s="43">
        <f t="shared" si="3"/>
        <v>0</v>
      </c>
      <c r="CA30" s="43">
        <f t="shared" si="4"/>
        <v>0</v>
      </c>
      <c r="CB30" s="43">
        <f t="shared" si="5"/>
        <v>0</v>
      </c>
      <c r="CC30" s="43">
        <f t="shared" si="6"/>
        <v>0</v>
      </c>
      <c r="CD30" s="43">
        <f t="shared" si="7"/>
        <v>0</v>
      </c>
      <c r="CE30" s="43" t="e">
        <f t="shared" si="8"/>
        <v>#DIV/0!</v>
      </c>
      <c r="CF30" s="43" t="e">
        <f t="shared" si="9"/>
        <v>#VALUE!</v>
      </c>
      <c r="CG30" s="44" t="e">
        <f t="shared" si="10"/>
        <v>#VALUE!</v>
      </c>
      <c r="CH30" s="43" t="e">
        <f t="shared" si="11"/>
        <v>#VALUE!</v>
      </c>
      <c r="CI30" s="43" t="e">
        <f t="shared" si="12"/>
        <v>#VALUE!</v>
      </c>
      <c r="CJ30" s="44" t="e">
        <f t="shared" si="13"/>
        <v>#VALUE!</v>
      </c>
      <c r="CK30" s="44" t="e">
        <f t="shared" si="14"/>
        <v>#VALUE!</v>
      </c>
      <c r="CL30" t="str">
        <f t="shared" si="15"/>
        <v>19000100</v>
      </c>
      <c r="CM30" s="55">
        <f t="shared" si="16"/>
        <v>0</v>
      </c>
      <c r="CN30" s="147" t="e">
        <f t="shared" si="17"/>
        <v>#DIV/0!</v>
      </c>
      <c r="CO30" s="147" t="e">
        <f t="shared" si="18"/>
        <v>#DIV/0!</v>
      </c>
      <c r="CP30" s="147" t="e">
        <f t="shared" si="19"/>
        <v>#DIV/0!</v>
      </c>
      <c r="CQ30" s="147" t="e">
        <f t="shared" si="20"/>
        <v>#DIV/0!</v>
      </c>
      <c r="CR30" s="147" t="e">
        <f t="shared" si="21"/>
        <v>#DIV/0!</v>
      </c>
      <c r="CS30" s="147" t="e">
        <f t="shared" si="22"/>
        <v>#DIV/0!</v>
      </c>
      <c r="CT30" s="147" t="e">
        <f t="shared" si="23"/>
        <v>#DIV/0!</v>
      </c>
      <c r="CU30" s="147" t="e">
        <f t="shared" si="24"/>
        <v>#DIV/0!</v>
      </c>
      <c r="CV30" s="147" t="e">
        <f t="shared" si="25"/>
        <v>#DIV/0!</v>
      </c>
    </row>
    <row r="31" spans="1:100">
      <c r="A31" s="213" t="str">
        <f t="shared" si="0"/>
        <v xml:space="preserve"> 19000100</v>
      </c>
      <c r="B31" s="217"/>
      <c r="C31" s="193"/>
      <c r="D31" s="200"/>
      <c r="E31" s="200"/>
      <c r="F31" s="200"/>
      <c r="G31" s="200"/>
      <c r="H31" s="200"/>
      <c r="I31" s="194"/>
      <c r="J31" s="194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7"/>
      <c r="V31" s="197"/>
      <c r="W31" s="197"/>
      <c r="X31" s="197"/>
      <c r="Y31" s="197"/>
      <c r="Z31" s="197"/>
      <c r="AA31" s="197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44"/>
      <c r="BU31" s="244"/>
      <c r="BV31" s="244"/>
      <c r="BW31" s="216"/>
      <c r="BX31" s="43">
        <f t="shared" si="1"/>
        <v>0</v>
      </c>
      <c r="BY31" s="43">
        <f t="shared" si="2"/>
        <v>0</v>
      </c>
      <c r="BZ31" s="43">
        <f t="shared" si="3"/>
        <v>0</v>
      </c>
      <c r="CA31" s="43">
        <f t="shared" si="4"/>
        <v>0</v>
      </c>
      <c r="CB31" s="43">
        <f t="shared" si="5"/>
        <v>0</v>
      </c>
      <c r="CC31" s="43">
        <f t="shared" si="6"/>
        <v>0</v>
      </c>
      <c r="CD31" s="43">
        <f t="shared" si="7"/>
        <v>0</v>
      </c>
      <c r="CE31" s="43" t="e">
        <f t="shared" si="8"/>
        <v>#DIV/0!</v>
      </c>
      <c r="CF31" s="43" t="e">
        <f t="shared" si="9"/>
        <v>#VALUE!</v>
      </c>
      <c r="CG31" s="44" t="e">
        <f t="shared" si="10"/>
        <v>#VALUE!</v>
      </c>
      <c r="CH31" s="43" t="e">
        <f t="shared" si="11"/>
        <v>#VALUE!</v>
      </c>
      <c r="CI31" s="43" t="e">
        <f t="shared" si="12"/>
        <v>#VALUE!</v>
      </c>
      <c r="CJ31" s="44" t="e">
        <f t="shared" si="13"/>
        <v>#VALUE!</v>
      </c>
      <c r="CK31" s="44" t="e">
        <f t="shared" si="14"/>
        <v>#VALUE!</v>
      </c>
      <c r="CL31" t="str">
        <f t="shared" si="15"/>
        <v>19000100</v>
      </c>
      <c r="CM31" s="55">
        <f t="shared" si="16"/>
        <v>0</v>
      </c>
      <c r="CN31" s="147" t="e">
        <f t="shared" si="17"/>
        <v>#DIV/0!</v>
      </c>
      <c r="CO31" s="147" t="e">
        <f t="shared" si="18"/>
        <v>#DIV/0!</v>
      </c>
      <c r="CP31" s="147" t="e">
        <f t="shared" si="19"/>
        <v>#DIV/0!</v>
      </c>
      <c r="CQ31" s="147" t="e">
        <f t="shared" si="20"/>
        <v>#DIV/0!</v>
      </c>
      <c r="CR31" s="147" t="e">
        <f t="shared" si="21"/>
        <v>#DIV/0!</v>
      </c>
      <c r="CS31" s="147" t="e">
        <f t="shared" si="22"/>
        <v>#DIV/0!</v>
      </c>
      <c r="CT31" s="147" t="e">
        <f t="shared" si="23"/>
        <v>#DIV/0!</v>
      </c>
      <c r="CU31" s="147" t="e">
        <f t="shared" si="24"/>
        <v>#DIV/0!</v>
      </c>
      <c r="CV31" s="147" t="e">
        <f t="shared" si="25"/>
        <v>#DIV/0!</v>
      </c>
    </row>
    <row r="32" spans="1:100">
      <c r="A32" s="213" t="str">
        <f t="shared" si="0"/>
        <v xml:space="preserve"> 19000100</v>
      </c>
      <c r="B32" s="217"/>
      <c r="C32" s="193"/>
      <c r="D32" s="200"/>
      <c r="E32" s="200"/>
      <c r="F32" s="200"/>
      <c r="G32" s="200"/>
      <c r="H32" s="200"/>
      <c r="I32" s="194"/>
      <c r="J32" s="194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7"/>
      <c r="V32" s="197"/>
      <c r="W32" s="197"/>
      <c r="X32" s="197"/>
      <c r="Y32" s="197"/>
      <c r="Z32" s="197"/>
      <c r="AA32" s="197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44"/>
      <c r="BU32" s="244"/>
      <c r="BV32" s="244"/>
      <c r="BW32" s="216"/>
      <c r="BX32" s="43">
        <f t="shared" si="1"/>
        <v>0</v>
      </c>
      <c r="BY32" s="43">
        <f t="shared" si="2"/>
        <v>0</v>
      </c>
      <c r="BZ32" s="43">
        <f t="shared" si="3"/>
        <v>0</v>
      </c>
      <c r="CA32" s="43">
        <f t="shared" si="4"/>
        <v>0</v>
      </c>
      <c r="CB32" s="43">
        <f t="shared" si="5"/>
        <v>0</v>
      </c>
      <c r="CC32" s="43">
        <f t="shared" si="6"/>
        <v>0</v>
      </c>
      <c r="CD32" s="43">
        <f t="shared" si="7"/>
        <v>0</v>
      </c>
      <c r="CE32" s="43" t="e">
        <f t="shared" si="8"/>
        <v>#DIV/0!</v>
      </c>
      <c r="CF32" s="43" t="e">
        <f t="shared" si="9"/>
        <v>#VALUE!</v>
      </c>
      <c r="CG32" s="44" t="e">
        <f t="shared" si="10"/>
        <v>#VALUE!</v>
      </c>
      <c r="CH32" s="43" t="e">
        <f t="shared" si="11"/>
        <v>#VALUE!</v>
      </c>
      <c r="CI32" s="43" t="e">
        <f t="shared" si="12"/>
        <v>#VALUE!</v>
      </c>
      <c r="CJ32" s="44" t="e">
        <f t="shared" si="13"/>
        <v>#VALUE!</v>
      </c>
      <c r="CK32" s="44" t="e">
        <f t="shared" si="14"/>
        <v>#VALUE!</v>
      </c>
      <c r="CL32" t="str">
        <f t="shared" si="15"/>
        <v>19000100</v>
      </c>
      <c r="CM32" s="55">
        <f t="shared" si="16"/>
        <v>0</v>
      </c>
      <c r="CN32" s="147" t="e">
        <f t="shared" si="17"/>
        <v>#DIV/0!</v>
      </c>
      <c r="CO32" s="147" t="e">
        <f t="shared" si="18"/>
        <v>#DIV/0!</v>
      </c>
      <c r="CP32" s="147" t="e">
        <f t="shared" si="19"/>
        <v>#DIV/0!</v>
      </c>
      <c r="CQ32" s="147" t="e">
        <f t="shared" si="20"/>
        <v>#DIV/0!</v>
      </c>
      <c r="CR32" s="147" t="e">
        <f t="shared" si="21"/>
        <v>#DIV/0!</v>
      </c>
      <c r="CS32" s="147" t="e">
        <f t="shared" si="22"/>
        <v>#DIV/0!</v>
      </c>
      <c r="CT32" s="147" t="e">
        <f t="shared" si="23"/>
        <v>#DIV/0!</v>
      </c>
      <c r="CU32" s="147" t="e">
        <f t="shared" si="24"/>
        <v>#DIV/0!</v>
      </c>
      <c r="CV32" s="147" t="e">
        <f t="shared" si="25"/>
        <v>#DIV/0!</v>
      </c>
    </row>
    <row r="33" spans="1:100">
      <c r="A33" s="213" t="str">
        <f t="shared" si="0"/>
        <v xml:space="preserve"> 19000100</v>
      </c>
      <c r="B33" s="217"/>
      <c r="C33" s="193"/>
      <c r="D33" s="200"/>
      <c r="E33" s="200"/>
      <c r="F33" s="200"/>
      <c r="G33" s="200"/>
      <c r="H33" s="200"/>
      <c r="I33" s="194"/>
      <c r="J33" s="194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7"/>
      <c r="V33" s="197"/>
      <c r="W33" s="197"/>
      <c r="X33" s="197"/>
      <c r="Y33" s="197"/>
      <c r="Z33" s="197"/>
      <c r="AA33" s="197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44"/>
      <c r="BU33" s="244"/>
      <c r="BV33" s="244"/>
      <c r="BW33" s="216"/>
      <c r="BX33" s="43">
        <f t="shared" si="1"/>
        <v>0</v>
      </c>
      <c r="BY33" s="43">
        <f t="shared" si="2"/>
        <v>0</v>
      </c>
      <c r="BZ33" s="43">
        <f t="shared" si="3"/>
        <v>0</v>
      </c>
      <c r="CA33" s="43">
        <f t="shared" si="4"/>
        <v>0</v>
      </c>
      <c r="CB33" s="43">
        <f t="shared" si="5"/>
        <v>0</v>
      </c>
      <c r="CC33" s="43">
        <f t="shared" si="6"/>
        <v>0</v>
      </c>
      <c r="CD33" s="43">
        <f t="shared" si="7"/>
        <v>0</v>
      </c>
      <c r="CE33" s="43" t="e">
        <f t="shared" si="8"/>
        <v>#DIV/0!</v>
      </c>
      <c r="CF33" s="43" t="e">
        <f t="shared" si="9"/>
        <v>#VALUE!</v>
      </c>
      <c r="CG33" s="44" t="e">
        <f t="shared" si="10"/>
        <v>#VALUE!</v>
      </c>
      <c r="CH33" s="43" t="e">
        <f t="shared" si="11"/>
        <v>#VALUE!</v>
      </c>
      <c r="CI33" s="43" t="e">
        <f t="shared" si="12"/>
        <v>#VALUE!</v>
      </c>
      <c r="CJ33" s="44" t="e">
        <f t="shared" si="13"/>
        <v>#VALUE!</v>
      </c>
      <c r="CK33" s="44" t="e">
        <f t="shared" si="14"/>
        <v>#VALUE!</v>
      </c>
      <c r="CL33" t="str">
        <f t="shared" si="15"/>
        <v>19000100</v>
      </c>
      <c r="CM33" s="55">
        <f t="shared" si="16"/>
        <v>0</v>
      </c>
      <c r="CN33" s="147" t="e">
        <f t="shared" si="17"/>
        <v>#DIV/0!</v>
      </c>
      <c r="CO33" s="147" t="e">
        <f t="shared" si="18"/>
        <v>#DIV/0!</v>
      </c>
      <c r="CP33" s="147" t="e">
        <f t="shared" si="19"/>
        <v>#DIV/0!</v>
      </c>
      <c r="CQ33" s="147" t="e">
        <f t="shared" si="20"/>
        <v>#DIV/0!</v>
      </c>
      <c r="CR33" s="147" t="e">
        <f t="shared" si="21"/>
        <v>#DIV/0!</v>
      </c>
      <c r="CS33" s="147" t="e">
        <f t="shared" si="22"/>
        <v>#DIV/0!</v>
      </c>
      <c r="CT33" s="147" t="e">
        <f t="shared" si="23"/>
        <v>#DIV/0!</v>
      </c>
      <c r="CU33" s="147" t="e">
        <f t="shared" si="24"/>
        <v>#DIV/0!</v>
      </c>
      <c r="CV33" s="147" t="e">
        <f t="shared" si="25"/>
        <v>#DIV/0!</v>
      </c>
    </row>
    <row r="34" spans="1:100">
      <c r="A34" s="213" t="str">
        <f t="shared" si="0"/>
        <v xml:space="preserve"> 19000100</v>
      </c>
      <c r="B34" s="217"/>
      <c r="C34" s="193"/>
      <c r="D34" s="200"/>
      <c r="E34" s="200"/>
      <c r="F34" s="200"/>
      <c r="G34" s="200"/>
      <c r="H34" s="200"/>
      <c r="I34" s="194"/>
      <c r="J34" s="194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7"/>
      <c r="V34" s="197"/>
      <c r="W34" s="197"/>
      <c r="X34" s="197"/>
      <c r="Y34" s="197"/>
      <c r="Z34" s="197"/>
      <c r="AA34" s="197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44"/>
      <c r="BU34" s="244"/>
      <c r="BV34" s="244"/>
      <c r="BW34" s="216"/>
      <c r="BX34" s="43">
        <f t="shared" si="1"/>
        <v>0</v>
      </c>
      <c r="BY34" s="43">
        <f t="shared" si="2"/>
        <v>0</v>
      </c>
      <c r="BZ34" s="43">
        <f t="shared" si="3"/>
        <v>0</v>
      </c>
      <c r="CA34" s="43">
        <f t="shared" si="4"/>
        <v>0</v>
      </c>
      <c r="CB34" s="43">
        <f t="shared" si="5"/>
        <v>0</v>
      </c>
      <c r="CC34" s="43">
        <f t="shared" si="6"/>
        <v>0</v>
      </c>
      <c r="CD34" s="43">
        <f t="shared" si="7"/>
        <v>0</v>
      </c>
      <c r="CE34" s="43" t="e">
        <f t="shared" si="8"/>
        <v>#DIV/0!</v>
      </c>
      <c r="CF34" s="43" t="e">
        <f t="shared" si="9"/>
        <v>#VALUE!</v>
      </c>
      <c r="CG34" s="44" t="e">
        <f t="shared" si="10"/>
        <v>#VALUE!</v>
      </c>
      <c r="CH34" s="43" t="e">
        <f t="shared" si="11"/>
        <v>#VALUE!</v>
      </c>
      <c r="CI34" s="43" t="e">
        <f t="shared" si="12"/>
        <v>#VALUE!</v>
      </c>
      <c r="CJ34" s="44" t="e">
        <f t="shared" si="13"/>
        <v>#VALUE!</v>
      </c>
      <c r="CK34" s="44" t="e">
        <f t="shared" si="14"/>
        <v>#VALUE!</v>
      </c>
      <c r="CL34" t="str">
        <f t="shared" si="15"/>
        <v>19000100</v>
      </c>
      <c r="CM34" s="55">
        <f t="shared" si="16"/>
        <v>0</v>
      </c>
      <c r="CN34" s="147" t="e">
        <f t="shared" si="17"/>
        <v>#DIV/0!</v>
      </c>
      <c r="CO34" s="147" t="e">
        <f t="shared" si="18"/>
        <v>#DIV/0!</v>
      </c>
      <c r="CP34" s="147" t="e">
        <f t="shared" si="19"/>
        <v>#DIV/0!</v>
      </c>
      <c r="CQ34" s="147" t="e">
        <f t="shared" si="20"/>
        <v>#DIV/0!</v>
      </c>
      <c r="CR34" s="147" t="e">
        <f t="shared" si="21"/>
        <v>#DIV/0!</v>
      </c>
      <c r="CS34" s="147" t="e">
        <f t="shared" si="22"/>
        <v>#DIV/0!</v>
      </c>
      <c r="CT34" s="147" t="e">
        <f t="shared" si="23"/>
        <v>#DIV/0!</v>
      </c>
      <c r="CU34" s="147" t="e">
        <f t="shared" si="24"/>
        <v>#DIV/0!</v>
      </c>
      <c r="CV34" s="147" t="e">
        <f t="shared" si="25"/>
        <v>#DIV/0!</v>
      </c>
    </row>
    <row r="35" spans="1:100">
      <c r="A35" s="213" t="str">
        <f t="shared" si="0"/>
        <v xml:space="preserve"> 19000100</v>
      </c>
      <c r="B35" s="217"/>
      <c r="C35" s="193"/>
      <c r="D35" s="200"/>
      <c r="E35" s="200"/>
      <c r="F35" s="200"/>
      <c r="G35" s="200"/>
      <c r="H35" s="200"/>
      <c r="I35" s="194"/>
      <c r="J35" s="194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7"/>
      <c r="V35" s="197"/>
      <c r="W35" s="197"/>
      <c r="X35" s="197"/>
      <c r="Y35" s="197"/>
      <c r="Z35" s="197"/>
      <c r="AA35" s="197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44"/>
      <c r="BU35" s="244"/>
      <c r="BV35" s="244"/>
      <c r="BW35" s="216"/>
      <c r="BX35" s="43">
        <f t="shared" si="1"/>
        <v>0</v>
      </c>
      <c r="BY35" s="43">
        <f t="shared" si="2"/>
        <v>0</v>
      </c>
      <c r="BZ35" s="43">
        <f t="shared" si="3"/>
        <v>0</v>
      </c>
      <c r="CA35" s="43">
        <f t="shared" si="4"/>
        <v>0</v>
      </c>
      <c r="CB35" s="43">
        <f t="shared" si="5"/>
        <v>0</v>
      </c>
      <c r="CC35" s="43">
        <f t="shared" si="6"/>
        <v>0</v>
      </c>
      <c r="CD35" s="43">
        <f t="shared" si="7"/>
        <v>0</v>
      </c>
      <c r="CE35" s="43" t="e">
        <f t="shared" si="8"/>
        <v>#DIV/0!</v>
      </c>
      <c r="CF35" s="43" t="e">
        <f t="shared" si="9"/>
        <v>#VALUE!</v>
      </c>
      <c r="CG35" s="44" t="e">
        <f t="shared" si="10"/>
        <v>#VALUE!</v>
      </c>
      <c r="CH35" s="43" t="e">
        <f t="shared" si="11"/>
        <v>#VALUE!</v>
      </c>
      <c r="CI35" s="43" t="e">
        <f t="shared" si="12"/>
        <v>#VALUE!</v>
      </c>
      <c r="CJ35" s="44" t="e">
        <f t="shared" si="13"/>
        <v>#VALUE!</v>
      </c>
      <c r="CK35" s="44" t="e">
        <f t="shared" si="14"/>
        <v>#VALUE!</v>
      </c>
      <c r="CL35" t="str">
        <f t="shared" si="15"/>
        <v>19000100</v>
      </c>
      <c r="CM35" s="55">
        <f t="shared" si="16"/>
        <v>0</v>
      </c>
      <c r="CN35" s="147" t="e">
        <f t="shared" si="17"/>
        <v>#DIV/0!</v>
      </c>
      <c r="CO35" s="147" t="e">
        <f t="shared" si="18"/>
        <v>#DIV/0!</v>
      </c>
      <c r="CP35" s="147" t="e">
        <f t="shared" si="19"/>
        <v>#DIV/0!</v>
      </c>
      <c r="CQ35" s="147" t="e">
        <f t="shared" si="20"/>
        <v>#DIV/0!</v>
      </c>
      <c r="CR35" s="147" t="e">
        <f t="shared" si="21"/>
        <v>#DIV/0!</v>
      </c>
      <c r="CS35" s="147" t="e">
        <f t="shared" si="22"/>
        <v>#DIV/0!</v>
      </c>
      <c r="CT35" s="147" t="e">
        <f t="shared" si="23"/>
        <v>#DIV/0!</v>
      </c>
      <c r="CU35" s="147" t="e">
        <f t="shared" si="24"/>
        <v>#DIV/0!</v>
      </c>
      <c r="CV35" s="147" t="e">
        <f t="shared" si="25"/>
        <v>#DIV/0!</v>
      </c>
    </row>
    <row r="36" spans="1:100">
      <c r="A36" s="213" t="str">
        <f t="shared" si="0"/>
        <v xml:space="preserve"> 19000100</v>
      </c>
      <c r="B36" s="217"/>
      <c r="C36" s="193"/>
      <c r="D36" s="200"/>
      <c r="E36" s="200"/>
      <c r="F36" s="200"/>
      <c r="G36" s="200"/>
      <c r="H36" s="200"/>
      <c r="I36" s="194"/>
      <c r="J36" s="194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7"/>
      <c r="V36" s="197"/>
      <c r="W36" s="197"/>
      <c r="X36" s="197"/>
      <c r="Y36" s="197"/>
      <c r="Z36" s="197"/>
      <c r="AA36" s="197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44"/>
      <c r="BU36" s="244"/>
      <c r="BV36" s="244"/>
      <c r="BW36" s="216"/>
      <c r="BX36" s="43">
        <f t="shared" si="1"/>
        <v>0</v>
      </c>
      <c r="BY36" s="43">
        <f t="shared" si="2"/>
        <v>0</v>
      </c>
      <c r="BZ36" s="43">
        <f t="shared" si="3"/>
        <v>0</v>
      </c>
      <c r="CA36" s="43">
        <f t="shared" si="4"/>
        <v>0</v>
      </c>
      <c r="CB36" s="43">
        <f t="shared" si="5"/>
        <v>0</v>
      </c>
      <c r="CC36" s="43">
        <f t="shared" si="6"/>
        <v>0</v>
      </c>
      <c r="CD36" s="43">
        <f t="shared" si="7"/>
        <v>0</v>
      </c>
      <c r="CE36" s="43" t="e">
        <f t="shared" si="8"/>
        <v>#DIV/0!</v>
      </c>
      <c r="CF36" s="43" t="e">
        <f t="shared" si="9"/>
        <v>#VALUE!</v>
      </c>
      <c r="CG36" s="44" t="e">
        <f t="shared" si="10"/>
        <v>#VALUE!</v>
      </c>
      <c r="CH36" s="43" t="e">
        <f t="shared" si="11"/>
        <v>#VALUE!</v>
      </c>
      <c r="CI36" s="43" t="e">
        <f t="shared" si="12"/>
        <v>#VALUE!</v>
      </c>
      <c r="CJ36" s="44" t="e">
        <f t="shared" si="13"/>
        <v>#VALUE!</v>
      </c>
      <c r="CK36" s="44" t="e">
        <f t="shared" si="14"/>
        <v>#VALUE!</v>
      </c>
      <c r="CL36" t="str">
        <f t="shared" si="15"/>
        <v>19000100</v>
      </c>
      <c r="CM36" s="55">
        <f t="shared" si="16"/>
        <v>0</v>
      </c>
      <c r="CN36" s="147" t="e">
        <f t="shared" si="17"/>
        <v>#DIV/0!</v>
      </c>
      <c r="CO36" s="147" t="e">
        <f t="shared" si="18"/>
        <v>#DIV/0!</v>
      </c>
      <c r="CP36" s="147" t="e">
        <f t="shared" si="19"/>
        <v>#DIV/0!</v>
      </c>
      <c r="CQ36" s="147" t="e">
        <f t="shared" si="20"/>
        <v>#DIV/0!</v>
      </c>
      <c r="CR36" s="147" t="e">
        <f t="shared" si="21"/>
        <v>#DIV/0!</v>
      </c>
      <c r="CS36" s="147" t="e">
        <f t="shared" si="22"/>
        <v>#DIV/0!</v>
      </c>
      <c r="CT36" s="147" t="e">
        <f t="shared" si="23"/>
        <v>#DIV/0!</v>
      </c>
      <c r="CU36" s="147" t="e">
        <f t="shared" si="24"/>
        <v>#DIV/0!</v>
      </c>
      <c r="CV36" s="147" t="e">
        <f t="shared" si="25"/>
        <v>#DIV/0!</v>
      </c>
    </row>
    <row r="37" spans="1:100">
      <c r="A37" s="213" t="str">
        <f t="shared" si="0"/>
        <v xml:space="preserve"> 19000100</v>
      </c>
      <c r="B37" s="217"/>
      <c r="C37" s="193"/>
      <c r="D37" s="200"/>
      <c r="E37" s="200"/>
      <c r="F37" s="200"/>
      <c r="G37" s="200"/>
      <c r="H37" s="200"/>
      <c r="I37" s="194"/>
      <c r="J37" s="194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7"/>
      <c r="V37" s="197"/>
      <c r="W37" s="197"/>
      <c r="X37" s="197"/>
      <c r="Y37" s="197"/>
      <c r="Z37" s="197"/>
      <c r="AA37" s="197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44"/>
      <c r="BU37" s="244"/>
      <c r="BV37" s="244"/>
      <c r="BW37" s="216"/>
      <c r="BX37" s="43">
        <f t="shared" si="1"/>
        <v>0</v>
      </c>
      <c r="BY37" s="43">
        <f t="shared" si="2"/>
        <v>0</v>
      </c>
      <c r="BZ37" s="43">
        <f t="shared" si="3"/>
        <v>0</v>
      </c>
      <c r="CA37" s="43">
        <f t="shared" si="4"/>
        <v>0</v>
      </c>
      <c r="CB37" s="43">
        <f t="shared" si="5"/>
        <v>0</v>
      </c>
      <c r="CC37" s="43">
        <f t="shared" si="6"/>
        <v>0</v>
      </c>
      <c r="CD37" s="43">
        <f t="shared" si="7"/>
        <v>0</v>
      </c>
      <c r="CE37" s="43" t="e">
        <f t="shared" si="8"/>
        <v>#DIV/0!</v>
      </c>
      <c r="CF37" s="43" t="e">
        <f t="shared" si="9"/>
        <v>#VALUE!</v>
      </c>
      <c r="CG37" s="44" t="e">
        <f t="shared" si="10"/>
        <v>#VALUE!</v>
      </c>
      <c r="CH37" s="43" t="e">
        <f t="shared" si="11"/>
        <v>#VALUE!</v>
      </c>
      <c r="CI37" s="43" t="e">
        <f t="shared" si="12"/>
        <v>#VALUE!</v>
      </c>
      <c r="CJ37" s="44" t="e">
        <f t="shared" si="13"/>
        <v>#VALUE!</v>
      </c>
      <c r="CK37" s="44" t="e">
        <f t="shared" si="14"/>
        <v>#VALUE!</v>
      </c>
      <c r="CL37" t="str">
        <f t="shared" si="15"/>
        <v>19000100</v>
      </c>
      <c r="CM37" s="55">
        <f t="shared" si="16"/>
        <v>0</v>
      </c>
      <c r="CN37" s="147" t="e">
        <f t="shared" si="17"/>
        <v>#DIV/0!</v>
      </c>
      <c r="CO37" s="147" t="e">
        <f t="shared" si="18"/>
        <v>#DIV/0!</v>
      </c>
      <c r="CP37" s="147" t="e">
        <f t="shared" si="19"/>
        <v>#DIV/0!</v>
      </c>
      <c r="CQ37" s="147" t="e">
        <f t="shared" si="20"/>
        <v>#DIV/0!</v>
      </c>
      <c r="CR37" s="147" t="e">
        <f t="shared" si="21"/>
        <v>#DIV/0!</v>
      </c>
      <c r="CS37" s="147" t="e">
        <f t="shared" si="22"/>
        <v>#DIV/0!</v>
      </c>
      <c r="CT37" s="147" t="e">
        <f t="shared" si="23"/>
        <v>#DIV/0!</v>
      </c>
      <c r="CU37" s="147" t="e">
        <f t="shared" si="24"/>
        <v>#DIV/0!</v>
      </c>
      <c r="CV37" s="147" t="e">
        <f t="shared" si="25"/>
        <v>#DIV/0!</v>
      </c>
    </row>
    <row r="38" spans="1:100">
      <c r="A38" s="213" t="str">
        <f t="shared" si="0"/>
        <v xml:space="preserve"> 19000100</v>
      </c>
      <c r="B38" s="217"/>
      <c r="C38" s="193"/>
      <c r="D38" s="200"/>
      <c r="E38" s="200"/>
      <c r="F38" s="200"/>
      <c r="G38" s="200"/>
      <c r="H38" s="200"/>
      <c r="I38" s="194"/>
      <c r="J38" s="194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7"/>
      <c r="V38" s="197"/>
      <c r="W38" s="197"/>
      <c r="X38" s="197"/>
      <c r="Y38" s="197"/>
      <c r="Z38" s="197"/>
      <c r="AA38" s="197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44"/>
      <c r="BU38" s="244"/>
      <c r="BV38" s="244"/>
      <c r="BW38" s="216"/>
      <c r="BX38" s="43">
        <f t="shared" si="1"/>
        <v>0</v>
      </c>
      <c r="BY38" s="43">
        <f t="shared" si="2"/>
        <v>0</v>
      </c>
      <c r="BZ38" s="43">
        <f t="shared" si="3"/>
        <v>0</v>
      </c>
      <c r="CA38" s="43">
        <f t="shared" si="4"/>
        <v>0</v>
      </c>
      <c r="CB38" s="43">
        <f t="shared" si="5"/>
        <v>0</v>
      </c>
      <c r="CC38" s="43">
        <f t="shared" si="6"/>
        <v>0</v>
      </c>
      <c r="CD38" s="43">
        <f t="shared" si="7"/>
        <v>0</v>
      </c>
      <c r="CE38" s="43" t="e">
        <f t="shared" si="8"/>
        <v>#DIV/0!</v>
      </c>
      <c r="CF38" s="43" t="e">
        <f t="shared" si="9"/>
        <v>#VALUE!</v>
      </c>
      <c r="CG38" s="44" t="e">
        <f t="shared" si="10"/>
        <v>#VALUE!</v>
      </c>
      <c r="CH38" s="43" t="e">
        <f t="shared" si="11"/>
        <v>#VALUE!</v>
      </c>
      <c r="CI38" s="43" t="e">
        <f t="shared" si="12"/>
        <v>#VALUE!</v>
      </c>
      <c r="CJ38" s="44" t="e">
        <f t="shared" si="13"/>
        <v>#VALUE!</v>
      </c>
      <c r="CK38" s="44" t="e">
        <f t="shared" si="14"/>
        <v>#VALUE!</v>
      </c>
      <c r="CL38" t="str">
        <f t="shared" si="15"/>
        <v>19000100</v>
      </c>
      <c r="CM38" s="55">
        <f t="shared" si="16"/>
        <v>0</v>
      </c>
      <c r="CN38" s="147" t="e">
        <f t="shared" si="17"/>
        <v>#DIV/0!</v>
      </c>
      <c r="CO38" s="147" t="e">
        <f t="shared" si="18"/>
        <v>#DIV/0!</v>
      </c>
      <c r="CP38" s="147" t="e">
        <f t="shared" si="19"/>
        <v>#DIV/0!</v>
      </c>
      <c r="CQ38" s="147" t="e">
        <f t="shared" si="20"/>
        <v>#DIV/0!</v>
      </c>
      <c r="CR38" s="147" t="e">
        <f t="shared" si="21"/>
        <v>#DIV/0!</v>
      </c>
      <c r="CS38" s="147" t="e">
        <f t="shared" si="22"/>
        <v>#DIV/0!</v>
      </c>
      <c r="CT38" s="147" t="e">
        <f t="shared" si="23"/>
        <v>#DIV/0!</v>
      </c>
      <c r="CU38" s="147" t="e">
        <f t="shared" si="24"/>
        <v>#DIV/0!</v>
      </c>
      <c r="CV38" s="147" t="e">
        <f t="shared" si="25"/>
        <v>#DIV/0!</v>
      </c>
    </row>
    <row r="39" spans="1:100">
      <c r="A39" s="213" t="str">
        <f t="shared" si="0"/>
        <v xml:space="preserve"> 19000100</v>
      </c>
      <c r="B39" s="217"/>
      <c r="C39" s="193"/>
      <c r="D39" s="200"/>
      <c r="E39" s="200"/>
      <c r="F39" s="200"/>
      <c r="G39" s="200"/>
      <c r="H39" s="200"/>
      <c r="I39" s="194"/>
      <c r="J39" s="194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7"/>
      <c r="V39" s="197"/>
      <c r="W39" s="197"/>
      <c r="X39" s="197"/>
      <c r="Y39" s="197"/>
      <c r="Z39" s="197"/>
      <c r="AA39" s="197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44"/>
      <c r="BU39" s="244"/>
      <c r="BV39" s="244"/>
      <c r="BW39" s="216"/>
      <c r="BX39" s="43">
        <f t="shared" si="1"/>
        <v>0</v>
      </c>
      <c r="BY39" s="43">
        <f t="shared" si="2"/>
        <v>0</v>
      </c>
      <c r="BZ39" s="43">
        <f t="shared" si="3"/>
        <v>0</v>
      </c>
      <c r="CA39" s="43">
        <f t="shared" si="4"/>
        <v>0</v>
      </c>
      <c r="CB39" s="43">
        <f t="shared" si="5"/>
        <v>0</v>
      </c>
      <c r="CC39" s="43">
        <f t="shared" si="6"/>
        <v>0</v>
      </c>
      <c r="CD39" s="43">
        <f t="shared" si="7"/>
        <v>0</v>
      </c>
      <c r="CE39" s="43" t="e">
        <f t="shared" si="8"/>
        <v>#DIV/0!</v>
      </c>
      <c r="CF39" s="43" t="e">
        <f t="shared" si="9"/>
        <v>#VALUE!</v>
      </c>
      <c r="CG39" s="44" t="e">
        <f t="shared" si="10"/>
        <v>#VALUE!</v>
      </c>
      <c r="CH39" s="43" t="e">
        <f t="shared" si="11"/>
        <v>#VALUE!</v>
      </c>
      <c r="CI39" s="43" t="e">
        <f t="shared" si="12"/>
        <v>#VALUE!</v>
      </c>
      <c r="CJ39" s="44" t="e">
        <f t="shared" si="13"/>
        <v>#VALUE!</v>
      </c>
      <c r="CK39" s="44" t="e">
        <f t="shared" si="14"/>
        <v>#VALUE!</v>
      </c>
      <c r="CL39" t="str">
        <f t="shared" si="15"/>
        <v>19000100</v>
      </c>
      <c r="CM39" s="55">
        <f t="shared" si="16"/>
        <v>0</v>
      </c>
      <c r="CN39" s="147" t="e">
        <f t="shared" si="17"/>
        <v>#DIV/0!</v>
      </c>
      <c r="CO39" s="147" t="e">
        <f t="shared" si="18"/>
        <v>#DIV/0!</v>
      </c>
      <c r="CP39" s="147" t="e">
        <f t="shared" si="19"/>
        <v>#DIV/0!</v>
      </c>
      <c r="CQ39" s="147" t="e">
        <f t="shared" si="20"/>
        <v>#DIV/0!</v>
      </c>
      <c r="CR39" s="147" t="e">
        <f t="shared" si="21"/>
        <v>#DIV/0!</v>
      </c>
      <c r="CS39" s="147" t="e">
        <f t="shared" si="22"/>
        <v>#DIV/0!</v>
      </c>
      <c r="CT39" s="147" t="e">
        <f t="shared" si="23"/>
        <v>#DIV/0!</v>
      </c>
      <c r="CU39" s="147" t="e">
        <f t="shared" si="24"/>
        <v>#DIV/0!</v>
      </c>
      <c r="CV39" s="147" t="e">
        <f t="shared" si="25"/>
        <v>#DIV/0!</v>
      </c>
    </row>
    <row r="40" spans="1:100">
      <c r="A40" s="213" t="str">
        <f t="shared" si="0"/>
        <v xml:space="preserve"> 19000100</v>
      </c>
      <c r="B40" s="217"/>
      <c r="C40" s="193"/>
      <c r="D40" s="200"/>
      <c r="E40" s="200"/>
      <c r="F40" s="200"/>
      <c r="G40" s="200"/>
      <c r="H40" s="200"/>
      <c r="I40" s="194"/>
      <c r="J40" s="194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7"/>
      <c r="V40" s="197"/>
      <c r="W40" s="197"/>
      <c r="X40" s="197"/>
      <c r="Y40" s="197"/>
      <c r="Z40" s="197"/>
      <c r="AA40" s="197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44"/>
      <c r="BU40" s="244"/>
      <c r="BV40" s="244"/>
      <c r="BW40" s="216"/>
      <c r="BX40" s="43">
        <f t="shared" si="1"/>
        <v>0</v>
      </c>
      <c r="BY40" s="43">
        <f t="shared" si="2"/>
        <v>0</v>
      </c>
      <c r="BZ40" s="43">
        <f t="shared" si="3"/>
        <v>0</v>
      </c>
      <c r="CA40" s="43">
        <f t="shared" si="4"/>
        <v>0</v>
      </c>
      <c r="CB40" s="43">
        <f t="shared" si="5"/>
        <v>0</v>
      </c>
      <c r="CC40" s="43">
        <f t="shared" si="6"/>
        <v>0</v>
      </c>
      <c r="CD40" s="43">
        <f t="shared" si="7"/>
        <v>0</v>
      </c>
      <c r="CE40" s="43" t="e">
        <f t="shared" si="8"/>
        <v>#DIV/0!</v>
      </c>
      <c r="CF40" s="43" t="e">
        <f t="shared" si="9"/>
        <v>#VALUE!</v>
      </c>
      <c r="CG40" s="44" t="e">
        <f t="shared" si="10"/>
        <v>#VALUE!</v>
      </c>
      <c r="CH40" s="43" t="e">
        <f t="shared" si="11"/>
        <v>#VALUE!</v>
      </c>
      <c r="CI40" s="43" t="e">
        <f t="shared" si="12"/>
        <v>#VALUE!</v>
      </c>
      <c r="CJ40" s="44" t="e">
        <f t="shared" si="13"/>
        <v>#VALUE!</v>
      </c>
      <c r="CK40" s="44" t="e">
        <f t="shared" si="14"/>
        <v>#VALUE!</v>
      </c>
      <c r="CL40" t="str">
        <f t="shared" si="15"/>
        <v>19000100</v>
      </c>
      <c r="CM40" s="55">
        <f t="shared" si="16"/>
        <v>0</v>
      </c>
      <c r="CN40" s="147" t="e">
        <f t="shared" si="17"/>
        <v>#DIV/0!</v>
      </c>
      <c r="CO40" s="147" t="e">
        <f t="shared" si="18"/>
        <v>#DIV/0!</v>
      </c>
      <c r="CP40" s="147" t="e">
        <f t="shared" si="19"/>
        <v>#DIV/0!</v>
      </c>
      <c r="CQ40" s="147" t="e">
        <f t="shared" si="20"/>
        <v>#DIV/0!</v>
      </c>
      <c r="CR40" s="147" t="e">
        <f t="shared" si="21"/>
        <v>#DIV/0!</v>
      </c>
      <c r="CS40" s="147" t="e">
        <f t="shared" si="22"/>
        <v>#DIV/0!</v>
      </c>
      <c r="CT40" s="147" t="e">
        <f t="shared" si="23"/>
        <v>#DIV/0!</v>
      </c>
      <c r="CU40" s="147" t="e">
        <f t="shared" si="24"/>
        <v>#DIV/0!</v>
      </c>
      <c r="CV40" s="147" t="e">
        <f t="shared" si="25"/>
        <v>#DIV/0!</v>
      </c>
    </row>
    <row r="41" spans="1:100">
      <c r="A41" s="213" t="str">
        <f t="shared" si="0"/>
        <v xml:space="preserve"> 19000100</v>
      </c>
      <c r="B41" s="217"/>
      <c r="C41" s="193"/>
      <c r="D41" s="200"/>
      <c r="E41" s="200"/>
      <c r="F41" s="200"/>
      <c r="G41" s="200"/>
      <c r="H41" s="200"/>
      <c r="I41" s="194"/>
      <c r="J41" s="194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97"/>
      <c r="W41" s="197"/>
      <c r="X41" s="197"/>
      <c r="Y41" s="197"/>
      <c r="Z41" s="197"/>
      <c r="AA41" s="197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44"/>
      <c r="BU41" s="244"/>
      <c r="BV41" s="244"/>
      <c r="BW41" s="216"/>
      <c r="BX41" s="43">
        <f t="shared" si="1"/>
        <v>0</v>
      </c>
      <c r="BY41" s="43">
        <f t="shared" si="2"/>
        <v>0</v>
      </c>
      <c r="BZ41" s="43">
        <f t="shared" si="3"/>
        <v>0</v>
      </c>
      <c r="CA41" s="43">
        <f t="shared" si="4"/>
        <v>0</v>
      </c>
      <c r="CB41" s="43">
        <f t="shared" si="5"/>
        <v>0</v>
      </c>
      <c r="CC41" s="43">
        <f t="shared" si="6"/>
        <v>0</v>
      </c>
      <c r="CD41" s="43">
        <f t="shared" si="7"/>
        <v>0</v>
      </c>
      <c r="CE41" s="43" t="e">
        <f t="shared" si="8"/>
        <v>#DIV/0!</v>
      </c>
      <c r="CF41" s="43" t="e">
        <f t="shared" si="9"/>
        <v>#VALUE!</v>
      </c>
      <c r="CG41" s="44" t="e">
        <f t="shared" si="10"/>
        <v>#VALUE!</v>
      </c>
      <c r="CH41" s="43" t="e">
        <f t="shared" si="11"/>
        <v>#VALUE!</v>
      </c>
      <c r="CI41" s="43" t="e">
        <f t="shared" si="12"/>
        <v>#VALUE!</v>
      </c>
      <c r="CJ41" s="44" t="e">
        <f t="shared" si="13"/>
        <v>#VALUE!</v>
      </c>
      <c r="CK41" s="44" t="e">
        <f t="shared" si="14"/>
        <v>#VALUE!</v>
      </c>
      <c r="CL41" t="str">
        <f t="shared" si="15"/>
        <v>19000100</v>
      </c>
      <c r="CM41" s="55">
        <f t="shared" si="16"/>
        <v>0</v>
      </c>
      <c r="CN41" s="147" t="e">
        <f t="shared" si="17"/>
        <v>#DIV/0!</v>
      </c>
      <c r="CO41" s="147" t="e">
        <f t="shared" si="18"/>
        <v>#DIV/0!</v>
      </c>
      <c r="CP41" s="147" t="e">
        <f t="shared" si="19"/>
        <v>#DIV/0!</v>
      </c>
      <c r="CQ41" s="147" t="e">
        <f t="shared" si="20"/>
        <v>#DIV/0!</v>
      </c>
      <c r="CR41" s="147" t="e">
        <f t="shared" si="21"/>
        <v>#DIV/0!</v>
      </c>
      <c r="CS41" s="147" t="e">
        <f t="shared" si="22"/>
        <v>#DIV/0!</v>
      </c>
      <c r="CT41" s="147" t="e">
        <f t="shared" si="23"/>
        <v>#DIV/0!</v>
      </c>
      <c r="CU41" s="147" t="e">
        <f t="shared" si="24"/>
        <v>#DIV/0!</v>
      </c>
      <c r="CV41" s="147" t="e">
        <f t="shared" si="25"/>
        <v>#DIV/0!</v>
      </c>
    </row>
    <row r="42" spans="1:100">
      <c r="A42" s="213" t="str">
        <f t="shared" si="0"/>
        <v xml:space="preserve"> 19000100</v>
      </c>
      <c r="B42" s="217"/>
      <c r="C42" s="193"/>
      <c r="D42" s="200"/>
      <c r="E42" s="200"/>
      <c r="F42" s="200"/>
      <c r="G42" s="200"/>
      <c r="H42" s="200"/>
      <c r="I42" s="194"/>
      <c r="J42" s="194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7"/>
      <c r="V42" s="197"/>
      <c r="W42" s="197"/>
      <c r="X42" s="197"/>
      <c r="Y42" s="197"/>
      <c r="Z42" s="197"/>
      <c r="AA42" s="197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44"/>
      <c r="BU42" s="244"/>
      <c r="BV42" s="244"/>
      <c r="BW42" s="216"/>
      <c r="BX42" s="43">
        <f t="shared" si="1"/>
        <v>0</v>
      </c>
      <c r="BY42" s="43">
        <f t="shared" si="2"/>
        <v>0</v>
      </c>
      <c r="BZ42" s="43">
        <f t="shared" si="3"/>
        <v>0</v>
      </c>
      <c r="CA42" s="43">
        <f t="shared" si="4"/>
        <v>0</v>
      </c>
      <c r="CB42" s="43">
        <f t="shared" si="5"/>
        <v>0</v>
      </c>
      <c r="CC42" s="43">
        <f t="shared" si="6"/>
        <v>0</v>
      </c>
      <c r="CD42" s="43">
        <f t="shared" si="7"/>
        <v>0</v>
      </c>
      <c r="CE42" s="43" t="e">
        <f t="shared" si="8"/>
        <v>#DIV/0!</v>
      </c>
      <c r="CF42" s="43" t="e">
        <f t="shared" si="9"/>
        <v>#VALUE!</v>
      </c>
      <c r="CG42" s="44" t="e">
        <f t="shared" si="10"/>
        <v>#VALUE!</v>
      </c>
      <c r="CH42" s="43" t="e">
        <f t="shared" si="11"/>
        <v>#VALUE!</v>
      </c>
      <c r="CI42" s="43" t="e">
        <f t="shared" si="12"/>
        <v>#VALUE!</v>
      </c>
      <c r="CJ42" s="44" t="e">
        <f t="shared" si="13"/>
        <v>#VALUE!</v>
      </c>
      <c r="CK42" s="44" t="e">
        <f t="shared" si="14"/>
        <v>#VALUE!</v>
      </c>
      <c r="CL42" t="str">
        <f t="shared" si="15"/>
        <v>19000100</v>
      </c>
      <c r="CM42" s="55">
        <f t="shared" si="16"/>
        <v>0</v>
      </c>
      <c r="CN42" s="147" t="e">
        <f t="shared" si="17"/>
        <v>#DIV/0!</v>
      </c>
      <c r="CO42" s="147" t="e">
        <f t="shared" si="18"/>
        <v>#DIV/0!</v>
      </c>
      <c r="CP42" s="147" t="e">
        <f t="shared" si="19"/>
        <v>#DIV/0!</v>
      </c>
      <c r="CQ42" s="147" t="e">
        <f t="shared" si="20"/>
        <v>#DIV/0!</v>
      </c>
      <c r="CR42" s="147" t="e">
        <f t="shared" si="21"/>
        <v>#DIV/0!</v>
      </c>
      <c r="CS42" s="147" t="e">
        <f t="shared" si="22"/>
        <v>#DIV/0!</v>
      </c>
      <c r="CT42" s="147" t="e">
        <f t="shared" si="23"/>
        <v>#DIV/0!</v>
      </c>
      <c r="CU42" s="147" t="e">
        <f t="shared" si="24"/>
        <v>#DIV/0!</v>
      </c>
      <c r="CV42" s="147" t="e">
        <f t="shared" si="25"/>
        <v>#DIV/0!</v>
      </c>
    </row>
    <row r="43" spans="1:100">
      <c r="A43" s="213" t="str">
        <f t="shared" si="0"/>
        <v xml:space="preserve"> 19000100</v>
      </c>
      <c r="B43" s="217"/>
      <c r="C43" s="193"/>
      <c r="D43" s="200"/>
      <c r="E43" s="200"/>
      <c r="F43" s="200"/>
      <c r="G43" s="200"/>
      <c r="H43" s="200"/>
      <c r="I43" s="194"/>
      <c r="J43" s="194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7"/>
      <c r="V43" s="197"/>
      <c r="W43" s="197"/>
      <c r="X43" s="197"/>
      <c r="Y43" s="197"/>
      <c r="Z43" s="197"/>
      <c r="AA43" s="197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44"/>
      <c r="BU43" s="244"/>
      <c r="BV43" s="244"/>
      <c r="BW43" s="216"/>
      <c r="BX43" s="43">
        <f t="shared" si="1"/>
        <v>0</v>
      </c>
      <c r="BY43" s="43">
        <f t="shared" si="2"/>
        <v>0</v>
      </c>
      <c r="BZ43" s="43">
        <f t="shared" si="3"/>
        <v>0</v>
      </c>
      <c r="CA43" s="43">
        <f t="shared" si="4"/>
        <v>0</v>
      </c>
      <c r="CB43" s="43">
        <f t="shared" si="5"/>
        <v>0</v>
      </c>
      <c r="CC43" s="43">
        <f t="shared" si="6"/>
        <v>0</v>
      </c>
      <c r="CD43" s="43">
        <f t="shared" si="7"/>
        <v>0</v>
      </c>
      <c r="CE43" s="43" t="e">
        <f t="shared" si="8"/>
        <v>#DIV/0!</v>
      </c>
      <c r="CF43" s="43" t="e">
        <f t="shared" si="9"/>
        <v>#VALUE!</v>
      </c>
      <c r="CG43" s="44" t="e">
        <f t="shared" si="10"/>
        <v>#VALUE!</v>
      </c>
      <c r="CH43" s="43" t="e">
        <f t="shared" si="11"/>
        <v>#VALUE!</v>
      </c>
      <c r="CI43" s="43" t="e">
        <f t="shared" si="12"/>
        <v>#VALUE!</v>
      </c>
      <c r="CJ43" s="44" t="e">
        <f t="shared" si="13"/>
        <v>#VALUE!</v>
      </c>
      <c r="CK43" s="44" t="e">
        <f t="shared" si="14"/>
        <v>#VALUE!</v>
      </c>
      <c r="CL43" t="str">
        <f t="shared" si="15"/>
        <v>19000100</v>
      </c>
      <c r="CM43" s="55">
        <f t="shared" si="16"/>
        <v>0</v>
      </c>
      <c r="CN43" s="147" t="e">
        <f t="shared" si="17"/>
        <v>#DIV/0!</v>
      </c>
      <c r="CO43" s="147" t="e">
        <f t="shared" si="18"/>
        <v>#DIV/0!</v>
      </c>
      <c r="CP43" s="147" t="e">
        <f t="shared" si="19"/>
        <v>#DIV/0!</v>
      </c>
      <c r="CQ43" s="147" t="e">
        <f t="shared" si="20"/>
        <v>#DIV/0!</v>
      </c>
      <c r="CR43" s="147" t="e">
        <f t="shared" si="21"/>
        <v>#DIV/0!</v>
      </c>
      <c r="CS43" s="147" t="e">
        <f t="shared" si="22"/>
        <v>#DIV/0!</v>
      </c>
      <c r="CT43" s="147" t="e">
        <f t="shared" si="23"/>
        <v>#DIV/0!</v>
      </c>
      <c r="CU43" s="147" t="e">
        <f t="shared" si="24"/>
        <v>#DIV/0!</v>
      </c>
      <c r="CV43" s="147" t="e">
        <f t="shared" si="25"/>
        <v>#DIV/0!</v>
      </c>
    </row>
    <row r="44" spans="1:100">
      <c r="A44" s="213" t="str">
        <f t="shared" si="0"/>
        <v xml:space="preserve"> 19000100</v>
      </c>
      <c r="B44" s="217"/>
      <c r="C44" s="193"/>
      <c r="D44" s="200"/>
      <c r="E44" s="200"/>
      <c r="F44" s="200"/>
      <c r="G44" s="200"/>
      <c r="H44" s="200"/>
      <c r="I44" s="194"/>
      <c r="J44" s="194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7"/>
      <c r="V44" s="197"/>
      <c r="W44" s="197"/>
      <c r="X44" s="197"/>
      <c r="Y44" s="197"/>
      <c r="Z44" s="197"/>
      <c r="AA44" s="197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44"/>
      <c r="BU44" s="244"/>
      <c r="BV44" s="244"/>
      <c r="BW44" s="216"/>
      <c r="BX44" s="43">
        <f t="shared" si="1"/>
        <v>0</v>
      </c>
      <c r="BY44" s="43">
        <f t="shared" si="2"/>
        <v>0</v>
      </c>
      <c r="BZ44" s="43">
        <f t="shared" si="3"/>
        <v>0</v>
      </c>
      <c r="CA44" s="43">
        <f t="shared" si="4"/>
        <v>0</v>
      </c>
      <c r="CB44" s="43">
        <f t="shared" si="5"/>
        <v>0</v>
      </c>
      <c r="CC44" s="43">
        <f t="shared" si="6"/>
        <v>0</v>
      </c>
      <c r="CD44" s="43">
        <f t="shared" si="7"/>
        <v>0</v>
      </c>
      <c r="CE44" s="43" t="e">
        <f t="shared" si="8"/>
        <v>#DIV/0!</v>
      </c>
      <c r="CF44" s="43" t="e">
        <f t="shared" si="9"/>
        <v>#VALUE!</v>
      </c>
      <c r="CG44" s="44" t="e">
        <f t="shared" si="10"/>
        <v>#VALUE!</v>
      </c>
      <c r="CH44" s="43" t="e">
        <f t="shared" si="11"/>
        <v>#VALUE!</v>
      </c>
      <c r="CI44" s="43" t="e">
        <f t="shared" si="12"/>
        <v>#VALUE!</v>
      </c>
      <c r="CJ44" s="44" t="e">
        <f t="shared" si="13"/>
        <v>#VALUE!</v>
      </c>
      <c r="CK44" s="44" t="e">
        <f t="shared" si="14"/>
        <v>#VALUE!</v>
      </c>
      <c r="CL44" t="str">
        <f t="shared" si="15"/>
        <v>19000100</v>
      </c>
      <c r="CM44" s="55">
        <f t="shared" si="16"/>
        <v>0</v>
      </c>
      <c r="CN44" s="147" t="e">
        <f t="shared" si="17"/>
        <v>#DIV/0!</v>
      </c>
      <c r="CO44" s="147" t="e">
        <f t="shared" si="18"/>
        <v>#DIV/0!</v>
      </c>
      <c r="CP44" s="147" t="e">
        <f t="shared" si="19"/>
        <v>#DIV/0!</v>
      </c>
      <c r="CQ44" s="147" t="e">
        <f t="shared" si="20"/>
        <v>#DIV/0!</v>
      </c>
      <c r="CR44" s="147" t="e">
        <f t="shared" si="21"/>
        <v>#DIV/0!</v>
      </c>
      <c r="CS44" s="147" t="e">
        <f t="shared" si="22"/>
        <v>#DIV/0!</v>
      </c>
      <c r="CT44" s="147" t="e">
        <f t="shared" si="23"/>
        <v>#DIV/0!</v>
      </c>
      <c r="CU44" s="147" t="e">
        <f t="shared" si="24"/>
        <v>#DIV/0!</v>
      </c>
      <c r="CV44" s="147" t="e">
        <f t="shared" si="25"/>
        <v>#DIV/0!</v>
      </c>
    </row>
    <row r="45" spans="1:100">
      <c r="A45" s="213" t="str">
        <f t="shared" si="0"/>
        <v xml:space="preserve"> 19000100</v>
      </c>
      <c r="B45" s="217"/>
      <c r="C45" s="193"/>
      <c r="D45" s="200"/>
      <c r="E45" s="200"/>
      <c r="F45" s="200"/>
      <c r="G45" s="200"/>
      <c r="H45" s="200"/>
      <c r="I45" s="194"/>
      <c r="J45" s="194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7"/>
      <c r="V45" s="197"/>
      <c r="W45" s="197"/>
      <c r="X45" s="197"/>
      <c r="Y45" s="197"/>
      <c r="Z45" s="197"/>
      <c r="AA45" s="197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44"/>
      <c r="BU45" s="244"/>
      <c r="BV45" s="244"/>
      <c r="BW45" s="216"/>
      <c r="BX45" s="43">
        <f t="shared" si="1"/>
        <v>0</v>
      </c>
      <c r="BY45" s="43">
        <f t="shared" si="2"/>
        <v>0</v>
      </c>
      <c r="BZ45" s="43">
        <f t="shared" si="3"/>
        <v>0</v>
      </c>
      <c r="CA45" s="43">
        <f t="shared" si="4"/>
        <v>0</v>
      </c>
      <c r="CB45" s="43">
        <f t="shared" si="5"/>
        <v>0</v>
      </c>
      <c r="CC45" s="43">
        <f t="shared" si="6"/>
        <v>0</v>
      </c>
      <c r="CD45" s="43">
        <f t="shared" si="7"/>
        <v>0</v>
      </c>
      <c r="CE45" s="43" t="e">
        <f t="shared" si="8"/>
        <v>#DIV/0!</v>
      </c>
      <c r="CF45" s="43" t="e">
        <f t="shared" si="9"/>
        <v>#VALUE!</v>
      </c>
      <c r="CG45" s="44" t="e">
        <f t="shared" si="10"/>
        <v>#VALUE!</v>
      </c>
      <c r="CH45" s="43" t="e">
        <f t="shared" si="11"/>
        <v>#VALUE!</v>
      </c>
      <c r="CI45" s="43" t="e">
        <f t="shared" si="12"/>
        <v>#VALUE!</v>
      </c>
      <c r="CJ45" s="44" t="e">
        <f t="shared" si="13"/>
        <v>#VALUE!</v>
      </c>
      <c r="CK45" s="44" t="e">
        <f t="shared" si="14"/>
        <v>#VALUE!</v>
      </c>
      <c r="CL45" t="str">
        <f t="shared" ref="CL45:CL76" si="26">TEXT(F45,"rrrrmmdd")</f>
        <v>19000100</v>
      </c>
      <c r="CM45" s="55">
        <f t="shared" si="16"/>
        <v>0</v>
      </c>
      <c r="CN45" s="147" t="e">
        <f t="shared" si="17"/>
        <v>#DIV/0!</v>
      </c>
      <c r="CO45" s="147" t="e">
        <f t="shared" si="18"/>
        <v>#DIV/0!</v>
      </c>
      <c r="CP45" s="147" t="e">
        <f t="shared" si="19"/>
        <v>#DIV/0!</v>
      </c>
      <c r="CQ45" s="147" t="e">
        <f t="shared" si="20"/>
        <v>#DIV/0!</v>
      </c>
      <c r="CR45" s="147" t="e">
        <f t="shared" si="21"/>
        <v>#DIV/0!</v>
      </c>
      <c r="CS45" s="147" t="e">
        <f t="shared" si="22"/>
        <v>#DIV/0!</v>
      </c>
      <c r="CT45" s="147" t="e">
        <f t="shared" si="23"/>
        <v>#DIV/0!</v>
      </c>
      <c r="CU45" s="147" t="e">
        <f t="shared" si="24"/>
        <v>#DIV/0!</v>
      </c>
      <c r="CV45" s="147" t="e">
        <f t="shared" si="25"/>
        <v>#DIV/0!</v>
      </c>
    </row>
    <row r="46" spans="1:100">
      <c r="A46" s="213" t="str">
        <f t="shared" si="0"/>
        <v xml:space="preserve"> 19000100</v>
      </c>
      <c r="B46" s="217"/>
      <c r="C46" s="193"/>
      <c r="D46" s="200"/>
      <c r="E46" s="200"/>
      <c r="F46" s="200"/>
      <c r="G46" s="200"/>
      <c r="H46" s="200"/>
      <c r="I46" s="194"/>
      <c r="J46" s="194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7"/>
      <c r="V46" s="197"/>
      <c r="W46" s="197"/>
      <c r="X46" s="197"/>
      <c r="Y46" s="197"/>
      <c r="Z46" s="197"/>
      <c r="AA46" s="197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44"/>
      <c r="BU46" s="244"/>
      <c r="BV46" s="244"/>
      <c r="BW46" s="216"/>
      <c r="BX46" s="43">
        <f t="shared" si="1"/>
        <v>0</v>
      </c>
      <c r="BY46" s="43">
        <f t="shared" si="2"/>
        <v>0</v>
      </c>
      <c r="BZ46" s="43">
        <f t="shared" si="3"/>
        <v>0</v>
      </c>
      <c r="CA46" s="43">
        <f t="shared" si="4"/>
        <v>0</v>
      </c>
      <c r="CB46" s="43">
        <f t="shared" si="5"/>
        <v>0</v>
      </c>
      <c r="CC46" s="43">
        <f t="shared" si="6"/>
        <v>0</v>
      </c>
      <c r="CD46" s="43">
        <f t="shared" si="7"/>
        <v>0</v>
      </c>
      <c r="CE46" s="43" t="e">
        <f t="shared" si="8"/>
        <v>#DIV/0!</v>
      </c>
      <c r="CF46" s="43" t="e">
        <f t="shared" si="9"/>
        <v>#VALUE!</v>
      </c>
      <c r="CG46" s="44" t="e">
        <f t="shared" si="10"/>
        <v>#VALUE!</v>
      </c>
      <c r="CH46" s="43" t="e">
        <f t="shared" si="11"/>
        <v>#VALUE!</v>
      </c>
      <c r="CI46" s="43" t="e">
        <f t="shared" si="12"/>
        <v>#VALUE!</v>
      </c>
      <c r="CJ46" s="44" t="e">
        <f t="shared" si="13"/>
        <v>#VALUE!</v>
      </c>
      <c r="CK46" s="44" t="e">
        <f t="shared" si="14"/>
        <v>#VALUE!</v>
      </c>
      <c r="CL46" t="str">
        <f t="shared" si="26"/>
        <v>19000100</v>
      </c>
      <c r="CM46" s="55">
        <f t="shared" si="16"/>
        <v>0</v>
      </c>
      <c r="CN46" s="147" t="e">
        <f t="shared" si="17"/>
        <v>#DIV/0!</v>
      </c>
      <c r="CO46" s="147" t="e">
        <f t="shared" si="18"/>
        <v>#DIV/0!</v>
      </c>
      <c r="CP46" s="147" t="e">
        <f t="shared" si="19"/>
        <v>#DIV/0!</v>
      </c>
      <c r="CQ46" s="147" t="e">
        <f t="shared" si="20"/>
        <v>#DIV/0!</v>
      </c>
      <c r="CR46" s="147" t="e">
        <f t="shared" si="21"/>
        <v>#DIV/0!</v>
      </c>
      <c r="CS46" s="147" t="e">
        <f t="shared" si="22"/>
        <v>#DIV/0!</v>
      </c>
      <c r="CT46" s="147" t="e">
        <f t="shared" si="23"/>
        <v>#DIV/0!</v>
      </c>
      <c r="CU46" s="147" t="e">
        <f t="shared" si="24"/>
        <v>#DIV/0!</v>
      </c>
      <c r="CV46" s="147" t="e">
        <f t="shared" si="25"/>
        <v>#DIV/0!</v>
      </c>
    </row>
    <row r="47" spans="1:100">
      <c r="A47" s="213" t="str">
        <f t="shared" si="0"/>
        <v xml:space="preserve"> 19000100</v>
      </c>
      <c r="B47" s="217"/>
      <c r="C47" s="193"/>
      <c r="D47" s="200"/>
      <c r="E47" s="200"/>
      <c r="F47" s="200"/>
      <c r="G47" s="200"/>
      <c r="H47" s="200"/>
      <c r="I47" s="194"/>
      <c r="J47" s="194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7"/>
      <c r="V47" s="197"/>
      <c r="W47" s="197"/>
      <c r="X47" s="197"/>
      <c r="Y47" s="197"/>
      <c r="Z47" s="197"/>
      <c r="AA47" s="197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44"/>
      <c r="BU47" s="244"/>
      <c r="BV47" s="244"/>
      <c r="BW47" s="216"/>
      <c r="BX47" s="43">
        <f t="shared" si="1"/>
        <v>0</v>
      </c>
      <c r="BY47" s="43">
        <f t="shared" si="2"/>
        <v>0</v>
      </c>
      <c r="BZ47" s="43">
        <f t="shared" si="3"/>
        <v>0</v>
      </c>
      <c r="CA47" s="43">
        <f t="shared" si="4"/>
        <v>0</v>
      </c>
      <c r="CB47" s="43">
        <f t="shared" si="5"/>
        <v>0</v>
      </c>
      <c r="CC47" s="43">
        <f t="shared" si="6"/>
        <v>0</v>
      </c>
      <c r="CD47" s="43">
        <f t="shared" si="7"/>
        <v>0</v>
      </c>
      <c r="CE47" s="43" t="e">
        <f t="shared" si="8"/>
        <v>#DIV/0!</v>
      </c>
      <c r="CF47" s="43" t="e">
        <f t="shared" si="9"/>
        <v>#VALUE!</v>
      </c>
      <c r="CG47" s="44" t="e">
        <f t="shared" si="10"/>
        <v>#VALUE!</v>
      </c>
      <c r="CH47" s="43" t="e">
        <f t="shared" si="11"/>
        <v>#VALUE!</v>
      </c>
      <c r="CI47" s="43" t="e">
        <f t="shared" si="12"/>
        <v>#VALUE!</v>
      </c>
      <c r="CJ47" s="44" t="e">
        <f t="shared" si="13"/>
        <v>#VALUE!</v>
      </c>
      <c r="CK47" s="44" t="e">
        <f t="shared" si="14"/>
        <v>#VALUE!</v>
      </c>
      <c r="CL47" t="str">
        <f t="shared" si="26"/>
        <v>19000100</v>
      </c>
      <c r="CM47" s="55">
        <f t="shared" si="16"/>
        <v>0</v>
      </c>
      <c r="CN47" s="147" t="e">
        <f t="shared" si="17"/>
        <v>#DIV/0!</v>
      </c>
      <c r="CO47" s="147" t="e">
        <f t="shared" si="18"/>
        <v>#DIV/0!</v>
      </c>
      <c r="CP47" s="147" t="e">
        <f t="shared" si="19"/>
        <v>#DIV/0!</v>
      </c>
      <c r="CQ47" s="147" t="e">
        <f t="shared" si="20"/>
        <v>#DIV/0!</v>
      </c>
      <c r="CR47" s="147" t="e">
        <f t="shared" si="21"/>
        <v>#DIV/0!</v>
      </c>
      <c r="CS47" s="147" t="e">
        <f t="shared" si="22"/>
        <v>#DIV/0!</v>
      </c>
      <c r="CT47" s="147" t="e">
        <f t="shared" si="23"/>
        <v>#DIV/0!</v>
      </c>
      <c r="CU47" s="147" t="e">
        <f t="shared" si="24"/>
        <v>#DIV/0!</v>
      </c>
      <c r="CV47" s="147" t="e">
        <f t="shared" si="25"/>
        <v>#DIV/0!</v>
      </c>
    </row>
    <row r="48" spans="1:100">
      <c r="A48" s="213" t="str">
        <f t="shared" si="0"/>
        <v xml:space="preserve"> 19000100</v>
      </c>
      <c r="B48" s="217"/>
      <c r="C48" s="193"/>
      <c r="D48" s="200"/>
      <c r="E48" s="200"/>
      <c r="F48" s="200"/>
      <c r="G48" s="200"/>
      <c r="H48" s="200"/>
      <c r="I48" s="194"/>
      <c r="J48" s="194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7"/>
      <c r="V48" s="197"/>
      <c r="W48" s="197"/>
      <c r="X48" s="197"/>
      <c r="Y48" s="197"/>
      <c r="Z48" s="197"/>
      <c r="AA48" s="197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44"/>
      <c r="BU48" s="244"/>
      <c r="BV48" s="244"/>
      <c r="BW48" s="216"/>
      <c r="BX48" s="43">
        <f t="shared" si="1"/>
        <v>0</v>
      </c>
      <c r="BY48" s="43">
        <f t="shared" si="2"/>
        <v>0</v>
      </c>
      <c r="BZ48" s="43">
        <f t="shared" si="3"/>
        <v>0</v>
      </c>
      <c r="CA48" s="43">
        <f t="shared" si="4"/>
        <v>0</v>
      </c>
      <c r="CB48" s="43">
        <f t="shared" si="5"/>
        <v>0</v>
      </c>
      <c r="CC48" s="43">
        <f t="shared" si="6"/>
        <v>0</v>
      </c>
      <c r="CD48" s="43">
        <f t="shared" si="7"/>
        <v>0</v>
      </c>
      <c r="CE48" s="43" t="e">
        <f t="shared" si="8"/>
        <v>#DIV/0!</v>
      </c>
      <c r="CF48" s="43" t="e">
        <f t="shared" si="9"/>
        <v>#VALUE!</v>
      </c>
      <c r="CG48" s="44" t="e">
        <f t="shared" si="10"/>
        <v>#VALUE!</v>
      </c>
      <c r="CH48" s="43" t="e">
        <f t="shared" si="11"/>
        <v>#VALUE!</v>
      </c>
      <c r="CI48" s="43" t="e">
        <f t="shared" si="12"/>
        <v>#VALUE!</v>
      </c>
      <c r="CJ48" s="44" t="e">
        <f t="shared" si="13"/>
        <v>#VALUE!</v>
      </c>
      <c r="CK48" s="44" t="e">
        <f t="shared" si="14"/>
        <v>#VALUE!</v>
      </c>
      <c r="CL48" t="str">
        <f t="shared" si="26"/>
        <v>19000100</v>
      </c>
      <c r="CM48" s="55">
        <f t="shared" si="16"/>
        <v>0</v>
      </c>
      <c r="CN48" s="147" t="e">
        <f t="shared" si="17"/>
        <v>#DIV/0!</v>
      </c>
      <c r="CO48" s="147" t="e">
        <f t="shared" si="18"/>
        <v>#DIV/0!</v>
      </c>
      <c r="CP48" s="147" t="e">
        <f t="shared" si="19"/>
        <v>#DIV/0!</v>
      </c>
      <c r="CQ48" s="147" t="e">
        <f t="shared" si="20"/>
        <v>#DIV/0!</v>
      </c>
      <c r="CR48" s="147" t="e">
        <f t="shared" si="21"/>
        <v>#DIV/0!</v>
      </c>
      <c r="CS48" s="147" t="e">
        <f t="shared" si="22"/>
        <v>#DIV/0!</v>
      </c>
      <c r="CT48" s="147" t="e">
        <f t="shared" si="23"/>
        <v>#DIV/0!</v>
      </c>
      <c r="CU48" s="147" t="e">
        <f t="shared" si="24"/>
        <v>#DIV/0!</v>
      </c>
      <c r="CV48" s="147" t="e">
        <f t="shared" si="25"/>
        <v>#DIV/0!</v>
      </c>
    </row>
    <row r="49" spans="1:100">
      <c r="A49" s="213" t="str">
        <f t="shared" si="0"/>
        <v xml:space="preserve"> 19000100</v>
      </c>
      <c r="B49" s="217"/>
      <c r="C49" s="193"/>
      <c r="D49" s="200"/>
      <c r="E49" s="200"/>
      <c r="F49" s="200"/>
      <c r="G49" s="200"/>
      <c r="H49" s="200"/>
      <c r="I49" s="194"/>
      <c r="J49" s="194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7"/>
      <c r="V49" s="197"/>
      <c r="W49" s="197"/>
      <c r="X49" s="197"/>
      <c r="Y49" s="197"/>
      <c r="Z49" s="197"/>
      <c r="AA49" s="197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44"/>
      <c r="BU49" s="244"/>
      <c r="BV49" s="244"/>
      <c r="BW49" s="216"/>
      <c r="BX49" s="43">
        <f t="shared" si="1"/>
        <v>0</v>
      </c>
      <c r="BY49" s="43">
        <f t="shared" si="2"/>
        <v>0</v>
      </c>
      <c r="BZ49" s="43">
        <f t="shared" si="3"/>
        <v>0</v>
      </c>
      <c r="CA49" s="43">
        <f t="shared" si="4"/>
        <v>0</v>
      </c>
      <c r="CB49" s="43">
        <f t="shared" si="5"/>
        <v>0</v>
      </c>
      <c r="CC49" s="43">
        <f t="shared" si="6"/>
        <v>0</v>
      </c>
      <c r="CD49" s="43">
        <f t="shared" si="7"/>
        <v>0</v>
      </c>
      <c r="CE49" s="43" t="e">
        <f t="shared" si="8"/>
        <v>#DIV/0!</v>
      </c>
      <c r="CF49" s="43" t="e">
        <f t="shared" si="9"/>
        <v>#VALUE!</v>
      </c>
      <c r="CG49" s="44" t="e">
        <f t="shared" si="10"/>
        <v>#VALUE!</v>
      </c>
      <c r="CH49" s="43" t="e">
        <f t="shared" si="11"/>
        <v>#VALUE!</v>
      </c>
      <c r="CI49" s="43" t="e">
        <f t="shared" si="12"/>
        <v>#VALUE!</v>
      </c>
      <c r="CJ49" s="44" t="e">
        <f t="shared" si="13"/>
        <v>#VALUE!</v>
      </c>
      <c r="CK49" s="44" t="e">
        <f t="shared" si="14"/>
        <v>#VALUE!</v>
      </c>
      <c r="CL49" t="str">
        <f t="shared" si="26"/>
        <v>19000100</v>
      </c>
      <c r="CM49" s="55">
        <f t="shared" si="16"/>
        <v>0</v>
      </c>
      <c r="CN49" s="147" t="e">
        <f t="shared" si="17"/>
        <v>#DIV/0!</v>
      </c>
      <c r="CO49" s="147" t="e">
        <f t="shared" si="18"/>
        <v>#DIV/0!</v>
      </c>
      <c r="CP49" s="147" t="e">
        <f t="shared" si="19"/>
        <v>#DIV/0!</v>
      </c>
      <c r="CQ49" s="147" t="e">
        <f t="shared" si="20"/>
        <v>#DIV/0!</v>
      </c>
      <c r="CR49" s="147" t="e">
        <f t="shared" si="21"/>
        <v>#DIV/0!</v>
      </c>
      <c r="CS49" s="147" t="e">
        <f t="shared" si="22"/>
        <v>#DIV/0!</v>
      </c>
      <c r="CT49" s="147" t="e">
        <f t="shared" si="23"/>
        <v>#DIV/0!</v>
      </c>
      <c r="CU49" s="147" t="e">
        <f t="shared" si="24"/>
        <v>#DIV/0!</v>
      </c>
      <c r="CV49" s="147" t="e">
        <f t="shared" si="25"/>
        <v>#DIV/0!</v>
      </c>
    </row>
    <row r="50" spans="1:100">
      <c r="A50" s="213" t="str">
        <f t="shared" si="0"/>
        <v xml:space="preserve"> 19000100</v>
      </c>
      <c r="B50" s="217"/>
      <c r="C50" s="193"/>
      <c r="D50" s="200"/>
      <c r="E50" s="200"/>
      <c r="F50" s="200"/>
      <c r="G50" s="200"/>
      <c r="H50" s="200"/>
      <c r="I50" s="194"/>
      <c r="J50" s="194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7"/>
      <c r="V50" s="197"/>
      <c r="W50" s="197"/>
      <c r="X50" s="197"/>
      <c r="Y50" s="197"/>
      <c r="Z50" s="197"/>
      <c r="AA50" s="197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44"/>
      <c r="BU50" s="244"/>
      <c r="BV50" s="244"/>
      <c r="BW50" s="216"/>
      <c r="BX50" s="43">
        <f t="shared" si="1"/>
        <v>0</v>
      </c>
      <c r="BY50" s="43">
        <f t="shared" si="2"/>
        <v>0</v>
      </c>
      <c r="BZ50" s="43">
        <f t="shared" si="3"/>
        <v>0</v>
      </c>
      <c r="CA50" s="43">
        <f t="shared" si="4"/>
        <v>0</v>
      </c>
      <c r="CB50" s="43">
        <f t="shared" si="5"/>
        <v>0</v>
      </c>
      <c r="CC50" s="43">
        <f t="shared" si="6"/>
        <v>0</v>
      </c>
      <c r="CD50" s="43">
        <f t="shared" si="7"/>
        <v>0</v>
      </c>
      <c r="CE50" s="43" t="e">
        <f t="shared" si="8"/>
        <v>#DIV/0!</v>
      </c>
      <c r="CF50" s="43" t="e">
        <f t="shared" si="9"/>
        <v>#VALUE!</v>
      </c>
      <c r="CG50" s="44" t="e">
        <f t="shared" si="10"/>
        <v>#VALUE!</v>
      </c>
      <c r="CH50" s="43" t="e">
        <f t="shared" si="11"/>
        <v>#VALUE!</v>
      </c>
      <c r="CI50" s="43" t="e">
        <f t="shared" si="12"/>
        <v>#VALUE!</v>
      </c>
      <c r="CJ50" s="44" t="e">
        <f t="shared" si="13"/>
        <v>#VALUE!</v>
      </c>
      <c r="CK50" s="44" t="e">
        <f t="shared" si="14"/>
        <v>#VALUE!</v>
      </c>
      <c r="CL50" t="str">
        <f t="shared" si="26"/>
        <v>19000100</v>
      </c>
      <c r="CM50" s="55">
        <f t="shared" si="16"/>
        <v>0</v>
      </c>
      <c r="CN50" s="147" t="e">
        <f t="shared" si="17"/>
        <v>#DIV/0!</v>
      </c>
      <c r="CO50" s="147" t="e">
        <f t="shared" si="18"/>
        <v>#DIV/0!</v>
      </c>
      <c r="CP50" s="147" t="e">
        <f t="shared" si="19"/>
        <v>#DIV/0!</v>
      </c>
      <c r="CQ50" s="147" t="e">
        <f t="shared" si="20"/>
        <v>#DIV/0!</v>
      </c>
      <c r="CR50" s="147" t="e">
        <f t="shared" si="21"/>
        <v>#DIV/0!</v>
      </c>
      <c r="CS50" s="147" t="e">
        <f t="shared" si="22"/>
        <v>#DIV/0!</v>
      </c>
      <c r="CT50" s="147" t="e">
        <f t="shared" si="23"/>
        <v>#DIV/0!</v>
      </c>
      <c r="CU50" s="147" t="e">
        <f t="shared" si="24"/>
        <v>#DIV/0!</v>
      </c>
      <c r="CV50" s="147" t="e">
        <f t="shared" si="25"/>
        <v>#DIV/0!</v>
      </c>
    </row>
    <row r="51" spans="1:100">
      <c r="A51" s="213" t="str">
        <f t="shared" si="0"/>
        <v xml:space="preserve"> 19000100</v>
      </c>
      <c r="B51" s="217"/>
      <c r="C51" s="193"/>
      <c r="D51" s="200"/>
      <c r="E51" s="200"/>
      <c r="F51" s="200"/>
      <c r="G51" s="200"/>
      <c r="H51" s="200"/>
      <c r="I51" s="194"/>
      <c r="J51" s="194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7"/>
      <c r="V51" s="197"/>
      <c r="W51" s="197"/>
      <c r="X51" s="197"/>
      <c r="Y51" s="197"/>
      <c r="Z51" s="197"/>
      <c r="AA51" s="197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44"/>
      <c r="BU51" s="244"/>
      <c r="BV51" s="244"/>
      <c r="BW51" s="216"/>
      <c r="BX51" s="43">
        <f t="shared" si="1"/>
        <v>0</v>
      </c>
      <c r="BY51" s="43">
        <f t="shared" si="2"/>
        <v>0</v>
      </c>
      <c r="BZ51" s="43">
        <f t="shared" si="3"/>
        <v>0</v>
      </c>
      <c r="CA51" s="43">
        <f t="shared" si="4"/>
        <v>0</v>
      </c>
      <c r="CB51" s="43">
        <f t="shared" si="5"/>
        <v>0</v>
      </c>
      <c r="CC51" s="43">
        <f t="shared" si="6"/>
        <v>0</v>
      </c>
      <c r="CD51" s="43">
        <f t="shared" si="7"/>
        <v>0</v>
      </c>
      <c r="CE51" s="43" t="e">
        <f t="shared" si="8"/>
        <v>#DIV/0!</v>
      </c>
      <c r="CF51" s="43" t="e">
        <f t="shared" si="9"/>
        <v>#VALUE!</v>
      </c>
      <c r="CG51" s="44" t="e">
        <f t="shared" si="10"/>
        <v>#VALUE!</v>
      </c>
      <c r="CH51" s="43" t="e">
        <f t="shared" si="11"/>
        <v>#VALUE!</v>
      </c>
      <c r="CI51" s="43" t="e">
        <f t="shared" si="12"/>
        <v>#VALUE!</v>
      </c>
      <c r="CJ51" s="44" t="e">
        <f t="shared" si="13"/>
        <v>#VALUE!</v>
      </c>
      <c r="CK51" s="44" t="e">
        <f t="shared" si="14"/>
        <v>#VALUE!</v>
      </c>
      <c r="CL51" t="str">
        <f t="shared" si="26"/>
        <v>19000100</v>
      </c>
      <c r="CM51" s="55">
        <f t="shared" si="16"/>
        <v>0</v>
      </c>
      <c r="CN51" s="147" t="e">
        <f t="shared" si="17"/>
        <v>#DIV/0!</v>
      </c>
      <c r="CO51" s="147" t="e">
        <f t="shared" si="18"/>
        <v>#DIV/0!</v>
      </c>
      <c r="CP51" s="147" t="e">
        <f t="shared" si="19"/>
        <v>#DIV/0!</v>
      </c>
      <c r="CQ51" s="147" t="e">
        <f t="shared" si="20"/>
        <v>#DIV/0!</v>
      </c>
      <c r="CR51" s="147" t="e">
        <f t="shared" si="21"/>
        <v>#DIV/0!</v>
      </c>
      <c r="CS51" s="147" t="e">
        <f t="shared" si="22"/>
        <v>#DIV/0!</v>
      </c>
      <c r="CT51" s="147" t="e">
        <f t="shared" si="23"/>
        <v>#DIV/0!</v>
      </c>
      <c r="CU51" s="147" t="e">
        <f t="shared" si="24"/>
        <v>#DIV/0!</v>
      </c>
      <c r="CV51" s="147" t="e">
        <f t="shared" si="25"/>
        <v>#DIV/0!</v>
      </c>
    </row>
    <row r="52" spans="1:100">
      <c r="A52" s="213" t="str">
        <f t="shared" si="0"/>
        <v xml:space="preserve"> 19000100</v>
      </c>
      <c r="B52" s="217"/>
      <c r="C52" s="193"/>
      <c r="D52" s="200"/>
      <c r="E52" s="200"/>
      <c r="F52" s="200"/>
      <c r="G52" s="200"/>
      <c r="H52" s="200"/>
      <c r="I52" s="194"/>
      <c r="J52" s="194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7"/>
      <c r="V52" s="197"/>
      <c r="W52" s="197"/>
      <c r="X52" s="197"/>
      <c r="Y52" s="197"/>
      <c r="Z52" s="197"/>
      <c r="AA52" s="197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44"/>
      <c r="BU52" s="244"/>
      <c r="BV52" s="244"/>
      <c r="BW52" s="216"/>
      <c r="BX52" s="43">
        <f t="shared" si="1"/>
        <v>0</v>
      </c>
      <c r="BY52" s="43">
        <f t="shared" si="2"/>
        <v>0</v>
      </c>
      <c r="BZ52" s="43">
        <f t="shared" si="3"/>
        <v>0</v>
      </c>
      <c r="CA52" s="43">
        <f t="shared" si="4"/>
        <v>0</v>
      </c>
      <c r="CB52" s="43">
        <f t="shared" si="5"/>
        <v>0</v>
      </c>
      <c r="CC52" s="43">
        <f t="shared" si="6"/>
        <v>0</v>
      </c>
      <c r="CD52" s="43">
        <f t="shared" si="7"/>
        <v>0</v>
      </c>
      <c r="CE52" s="43" t="e">
        <f t="shared" si="8"/>
        <v>#DIV/0!</v>
      </c>
      <c r="CF52" s="43" t="e">
        <f t="shared" si="9"/>
        <v>#VALUE!</v>
      </c>
      <c r="CG52" s="44" t="e">
        <f t="shared" si="10"/>
        <v>#VALUE!</v>
      </c>
      <c r="CH52" s="43" t="e">
        <f t="shared" si="11"/>
        <v>#VALUE!</v>
      </c>
      <c r="CI52" s="43" t="e">
        <f t="shared" si="12"/>
        <v>#VALUE!</v>
      </c>
      <c r="CJ52" s="44" t="e">
        <f t="shared" si="13"/>
        <v>#VALUE!</v>
      </c>
      <c r="CK52" s="44" t="e">
        <f t="shared" si="14"/>
        <v>#VALUE!</v>
      </c>
      <c r="CL52" t="str">
        <f t="shared" si="26"/>
        <v>19000100</v>
      </c>
      <c r="CM52" s="55">
        <f t="shared" si="16"/>
        <v>0</v>
      </c>
      <c r="CN52" s="147" t="e">
        <f t="shared" si="17"/>
        <v>#DIV/0!</v>
      </c>
      <c r="CO52" s="147" t="e">
        <f t="shared" si="18"/>
        <v>#DIV/0!</v>
      </c>
      <c r="CP52" s="147" t="e">
        <f t="shared" si="19"/>
        <v>#DIV/0!</v>
      </c>
      <c r="CQ52" s="147" t="e">
        <f t="shared" si="20"/>
        <v>#DIV/0!</v>
      </c>
      <c r="CR52" s="147" t="e">
        <f t="shared" si="21"/>
        <v>#DIV/0!</v>
      </c>
      <c r="CS52" s="147" t="e">
        <f t="shared" si="22"/>
        <v>#DIV/0!</v>
      </c>
      <c r="CT52" s="147" t="e">
        <f t="shared" si="23"/>
        <v>#DIV/0!</v>
      </c>
      <c r="CU52" s="147" t="e">
        <f t="shared" si="24"/>
        <v>#DIV/0!</v>
      </c>
      <c r="CV52" s="147" t="e">
        <f t="shared" si="25"/>
        <v>#DIV/0!</v>
      </c>
    </row>
    <row r="53" spans="1:100">
      <c r="A53" s="213" t="str">
        <f t="shared" si="0"/>
        <v xml:space="preserve"> 19000100</v>
      </c>
      <c r="B53" s="217"/>
      <c r="C53" s="193"/>
      <c r="D53" s="200"/>
      <c r="E53" s="200"/>
      <c r="F53" s="200"/>
      <c r="G53" s="200"/>
      <c r="H53" s="200"/>
      <c r="I53" s="194"/>
      <c r="J53" s="194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7"/>
      <c r="V53" s="197"/>
      <c r="W53" s="197"/>
      <c r="X53" s="197"/>
      <c r="Y53" s="197"/>
      <c r="Z53" s="197"/>
      <c r="AA53" s="197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44"/>
      <c r="BU53" s="244"/>
      <c r="BV53" s="244"/>
      <c r="BW53" s="216"/>
      <c r="BX53" s="43">
        <f t="shared" si="1"/>
        <v>0</v>
      </c>
      <c r="BY53" s="43">
        <f t="shared" si="2"/>
        <v>0</v>
      </c>
      <c r="BZ53" s="43">
        <f t="shared" si="3"/>
        <v>0</v>
      </c>
      <c r="CA53" s="43">
        <f t="shared" si="4"/>
        <v>0</v>
      </c>
      <c r="CB53" s="43">
        <f t="shared" si="5"/>
        <v>0</v>
      </c>
      <c r="CC53" s="43">
        <f t="shared" si="6"/>
        <v>0</v>
      </c>
      <c r="CD53" s="43">
        <f t="shared" si="7"/>
        <v>0</v>
      </c>
      <c r="CE53" s="43" t="e">
        <f t="shared" si="8"/>
        <v>#DIV/0!</v>
      </c>
      <c r="CF53" s="43" t="e">
        <f t="shared" si="9"/>
        <v>#VALUE!</v>
      </c>
      <c r="CG53" s="44" t="e">
        <f t="shared" si="10"/>
        <v>#VALUE!</v>
      </c>
      <c r="CH53" s="43" t="e">
        <f t="shared" si="11"/>
        <v>#VALUE!</v>
      </c>
      <c r="CI53" s="43" t="e">
        <f t="shared" si="12"/>
        <v>#VALUE!</v>
      </c>
      <c r="CJ53" s="44" t="e">
        <f t="shared" si="13"/>
        <v>#VALUE!</v>
      </c>
      <c r="CK53" s="44" t="e">
        <f t="shared" si="14"/>
        <v>#VALUE!</v>
      </c>
      <c r="CL53" t="str">
        <f t="shared" si="26"/>
        <v>19000100</v>
      </c>
      <c r="CM53" s="55">
        <f t="shared" si="16"/>
        <v>0</v>
      </c>
      <c r="CN53" s="147" t="e">
        <f t="shared" si="17"/>
        <v>#DIV/0!</v>
      </c>
      <c r="CO53" s="147" t="e">
        <f t="shared" si="18"/>
        <v>#DIV/0!</v>
      </c>
      <c r="CP53" s="147" t="e">
        <f t="shared" si="19"/>
        <v>#DIV/0!</v>
      </c>
      <c r="CQ53" s="147" t="e">
        <f t="shared" si="20"/>
        <v>#DIV/0!</v>
      </c>
      <c r="CR53" s="147" t="e">
        <f t="shared" si="21"/>
        <v>#DIV/0!</v>
      </c>
      <c r="CS53" s="147" t="e">
        <f t="shared" si="22"/>
        <v>#DIV/0!</v>
      </c>
      <c r="CT53" s="147" t="e">
        <f t="shared" si="23"/>
        <v>#DIV/0!</v>
      </c>
      <c r="CU53" s="147" t="e">
        <f t="shared" si="24"/>
        <v>#DIV/0!</v>
      </c>
      <c r="CV53" s="147" t="e">
        <f t="shared" si="25"/>
        <v>#DIV/0!</v>
      </c>
    </row>
    <row r="54" spans="1:100">
      <c r="A54" s="213" t="str">
        <f t="shared" si="0"/>
        <v xml:space="preserve"> 19000100</v>
      </c>
      <c r="B54" s="217"/>
      <c r="C54" s="193"/>
      <c r="D54" s="200"/>
      <c r="E54" s="200"/>
      <c r="F54" s="200"/>
      <c r="G54" s="200"/>
      <c r="H54" s="200"/>
      <c r="I54" s="194"/>
      <c r="J54" s="194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7"/>
      <c r="V54" s="197"/>
      <c r="W54" s="197"/>
      <c r="X54" s="197"/>
      <c r="Y54" s="197"/>
      <c r="Z54" s="197"/>
      <c r="AA54" s="197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44"/>
      <c r="BU54" s="244"/>
      <c r="BV54" s="244"/>
      <c r="BW54" s="216"/>
      <c r="BX54" s="43">
        <f t="shared" si="1"/>
        <v>0</v>
      </c>
      <c r="BY54" s="43">
        <f t="shared" si="2"/>
        <v>0</v>
      </c>
      <c r="BZ54" s="43">
        <f t="shared" si="3"/>
        <v>0</v>
      </c>
      <c r="CA54" s="43">
        <f t="shared" si="4"/>
        <v>0</v>
      </c>
      <c r="CB54" s="43">
        <f t="shared" si="5"/>
        <v>0</v>
      </c>
      <c r="CC54" s="43">
        <f t="shared" si="6"/>
        <v>0</v>
      </c>
      <c r="CD54" s="43">
        <f t="shared" si="7"/>
        <v>0</v>
      </c>
      <c r="CE54" s="43" t="e">
        <f t="shared" si="8"/>
        <v>#DIV/0!</v>
      </c>
      <c r="CF54" s="43" t="e">
        <f t="shared" si="9"/>
        <v>#VALUE!</v>
      </c>
      <c r="CG54" s="44" t="e">
        <f t="shared" si="10"/>
        <v>#VALUE!</v>
      </c>
      <c r="CH54" s="43" t="e">
        <f t="shared" si="11"/>
        <v>#VALUE!</v>
      </c>
      <c r="CI54" s="43" t="e">
        <f t="shared" si="12"/>
        <v>#VALUE!</v>
      </c>
      <c r="CJ54" s="44" t="e">
        <f t="shared" si="13"/>
        <v>#VALUE!</v>
      </c>
      <c r="CK54" s="44" t="e">
        <f t="shared" si="14"/>
        <v>#VALUE!</v>
      </c>
      <c r="CL54" t="str">
        <f t="shared" si="26"/>
        <v>19000100</v>
      </c>
      <c r="CM54" s="55">
        <f t="shared" si="16"/>
        <v>0</v>
      </c>
      <c r="CN54" s="147" t="e">
        <f t="shared" si="17"/>
        <v>#DIV/0!</v>
      </c>
      <c r="CO54" s="147" t="e">
        <f t="shared" si="18"/>
        <v>#DIV/0!</v>
      </c>
      <c r="CP54" s="147" t="e">
        <f t="shared" si="19"/>
        <v>#DIV/0!</v>
      </c>
      <c r="CQ54" s="147" t="e">
        <f t="shared" si="20"/>
        <v>#DIV/0!</v>
      </c>
      <c r="CR54" s="147" t="e">
        <f t="shared" si="21"/>
        <v>#DIV/0!</v>
      </c>
      <c r="CS54" s="147" t="e">
        <f t="shared" si="22"/>
        <v>#DIV/0!</v>
      </c>
      <c r="CT54" s="147" t="e">
        <f t="shared" si="23"/>
        <v>#DIV/0!</v>
      </c>
      <c r="CU54" s="147" t="e">
        <f t="shared" si="24"/>
        <v>#DIV/0!</v>
      </c>
      <c r="CV54" s="147" t="e">
        <f t="shared" si="25"/>
        <v>#DIV/0!</v>
      </c>
    </row>
    <row r="55" spans="1:100">
      <c r="A55" s="213" t="str">
        <f t="shared" si="0"/>
        <v xml:space="preserve"> 19000100</v>
      </c>
      <c r="B55" s="217"/>
      <c r="C55" s="193"/>
      <c r="D55" s="200"/>
      <c r="E55" s="200"/>
      <c r="F55" s="200"/>
      <c r="G55" s="200"/>
      <c r="H55" s="200"/>
      <c r="I55" s="194"/>
      <c r="J55" s="194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7"/>
      <c r="V55" s="197"/>
      <c r="W55" s="197"/>
      <c r="X55" s="197"/>
      <c r="Y55" s="197"/>
      <c r="Z55" s="197"/>
      <c r="AA55" s="197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44"/>
      <c r="BU55" s="244"/>
      <c r="BV55" s="244"/>
      <c r="BW55" s="216"/>
      <c r="BX55" s="43">
        <f t="shared" si="1"/>
        <v>0</v>
      </c>
      <c r="BY55" s="43">
        <f t="shared" si="2"/>
        <v>0</v>
      </c>
      <c r="BZ55" s="43">
        <f t="shared" si="3"/>
        <v>0</v>
      </c>
      <c r="CA55" s="43">
        <f t="shared" si="4"/>
        <v>0</v>
      </c>
      <c r="CB55" s="43">
        <f t="shared" si="5"/>
        <v>0</v>
      </c>
      <c r="CC55" s="43">
        <f t="shared" si="6"/>
        <v>0</v>
      </c>
      <c r="CD55" s="43">
        <f t="shared" si="7"/>
        <v>0</v>
      </c>
      <c r="CE55" s="43" t="e">
        <f t="shared" si="8"/>
        <v>#DIV/0!</v>
      </c>
      <c r="CF55" s="43" t="e">
        <f t="shared" si="9"/>
        <v>#VALUE!</v>
      </c>
      <c r="CG55" s="44" t="e">
        <f t="shared" si="10"/>
        <v>#VALUE!</v>
      </c>
      <c r="CH55" s="43" t="e">
        <f t="shared" si="11"/>
        <v>#VALUE!</v>
      </c>
      <c r="CI55" s="43" t="e">
        <f t="shared" si="12"/>
        <v>#VALUE!</v>
      </c>
      <c r="CJ55" s="44" t="e">
        <f t="shared" si="13"/>
        <v>#VALUE!</v>
      </c>
      <c r="CK55" s="44" t="e">
        <f t="shared" si="14"/>
        <v>#VALUE!</v>
      </c>
      <c r="CL55" t="str">
        <f t="shared" si="26"/>
        <v>19000100</v>
      </c>
      <c r="CM55" s="55">
        <f t="shared" si="16"/>
        <v>0</v>
      </c>
      <c r="CN55" s="147" t="e">
        <f t="shared" si="17"/>
        <v>#DIV/0!</v>
      </c>
      <c r="CO55" s="147" t="e">
        <f t="shared" si="18"/>
        <v>#DIV/0!</v>
      </c>
      <c r="CP55" s="147" t="e">
        <f t="shared" si="19"/>
        <v>#DIV/0!</v>
      </c>
      <c r="CQ55" s="147" t="e">
        <f t="shared" si="20"/>
        <v>#DIV/0!</v>
      </c>
      <c r="CR55" s="147" t="e">
        <f t="shared" si="21"/>
        <v>#DIV/0!</v>
      </c>
      <c r="CS55" s="147" t="e">
        <f t="shared" si="22"/>
        <v>#DIV/0!</v>
      </c>
      <c r="CT55" s="147" t="e">
        <f t="shared" si="23"/>
        <v>#DIV/0!</v>
      </c>
      <c r="CU55" s="147" t="e">
        <f t="shared" si="24"/>
        <v>#DIV/0!</v>
      </c>
      <c r="CV55" s="147" t="e">
        <f t="shared" si="25"/>
        <v>#DIV/0!</v>
      </c>
    </row>
    <row r="56" spans="1:100">
      <c r="A56" s="213" t="str">
        <f t="shared" si="0"/>
        <v xml:space="preserve"> 19000100</v>
      </c>
      <c r="B56" s="217"/>
      <c r="C56" s="193"/>
      <c r="D56" s="200"/>
      <c r="E56" s="200"/>
      <c r="F56" s="200"/>
      <c r="G56" s="200"/>
      <c r="H56" s="200"/>
      <c r="I56" s="194"/>
      <c r="J56" s="194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7"/>
      <c r="V56" s="197"/>
      <c r="W56" s="197"/>
      <c r="X56" s="197"/>
      <c r="Y56" s="197"/>
      <c r="Z56" s="197"/>
      <c r="AA56" s="197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44"/>
      <c r="BU56" s="244"/>
      <c r="BV56" s="244"/>
      <c r="BW56" s="216"/>
      <c r="BX56" s="43">
        <f t="shared" si="1"/>
        <v>0</v>
      </c>
      <c r="BY56" s="43">
        <f t="shared" si="2"/>
        <v>0</v>
      </c>
      <c r="BZ56" s="43">
        <f t="shared" si="3"/>
        <v>0</v>
      </c>
      <c r="CA56" s="43">
        <f t="shared" si="4"/>
        <v>0</v>
      </c>
      <c r="CB56" s="43">
        <f t="shared" si="5"/>
        <v>0</v>
      </c>
      <c r="CC56" s="43">
        <f t="shared" si="6"/>
        <v>0</v>
      </c>
      <c r="CD56" s="43">
        <f t="shared" si="7"/>
        <v>0</v>
      </c>
      <c r="CE56" s="43" t="e">
        <f t="shared" si="8"/>
        <v>#DIV/0!</v>
      </c>
      <c r="CF56" s="43" t="e">
        <f t="shared" si="9"/>
        <v>#VALUE!</v>
      </c>
      <c r="CG56" s="44" t="e">
        <f t="shared" si="10"/>
        <v>#VALUE!</v>
      </c>
      <c r="CH56" s="43" t="e">
        <f t="shared" si="11"/>
        <v>#VALUE!</v>
      </c>
      <c r="CI56" s="43" t="e">
        <f t="shared" si="12"/>
        <v>#VALUE!</v>
      </c>
      <c r="CJ56" s="44" t="e">
        <f t="shared" si="13"/>
        <v>#VALUE!</v>
      </c>
      <c r="CK56" s="44" t="e">
        <f t="shared" si="14"/>
        <v>#VALUE!</v>
      </c>
      <c r="CL56" t="str">
        <f t="shared" si="26"/>
        <v>19000100</v>
      </c>
      <c r="CM56" s="55">
        <f t="shared" si="16"/>
        <v>0</v>
      </c>
      <c r="CN56" s="147" t="e">
        <f t="shared" si="17"/>
        <v>#DIV/0!</v>
      </c>
      <c r="CO56" s="147" t="e">
        <f t="shared" si="18"/>
        <v>#DIV/0!</v>
      </c>
      <c r="CP56" s="147" t="e">
        <f t="shared" si="19"/>
        <v>#DIV/0!</v>
      </c>
      <c r="CQ56" s="147" t="e">
        <f t="shared" si="20"/>
        <v>#DIV/0!</v>
      </c>
      <c r="CR56" s="147" t="e">
        <f t="shared" si="21"/>
        <v>#DIV/0!</v>
      </c>
      <c r="CS56" s="147" t="e">
        <f t="shared" si="22"/>
        <v>#DIV/0!</v>
      </c>
      <c r="CT56" s="147" t="e">
        <f t="shared" si="23"/>
        <v>#DIV/0!</v>
      </c>
      <c r="CU56" s="147" t="e">
        <f t="shared" si="24"/>
        <v>#DIV/0!</v>
      </c>
      <c r="CV56" s="147" t="e">
        <f t="shared" si="25"/>
        <v>#DIV/0!</v>
      </c>
    </row>
    <row r="57" spans="1:100">
      <c r="A57" s="213" t="str">
        <f t="shared" si="0"/>
        <v xml:space="preserve"> 19000100</v>
      </c>
      <c r="B57" s="217"/>
      <c r="C57" s="193"/>
      <c r="D57" s="200"/>
      <c r="E57" s="200"/>
      <c r="F57" s="200"/>
      <c r="G57" s="200"/>
      <c r="H57" s="200"/>
      <c r="I57" s="194"/>
      <c r="J57" s="194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7"/>
      <c r="V57" s="197"/>
      <c r="W57" s="197"/>
      <c r="X57" s="197"/>
      <c r="Y57" s="197"/>
      <c r="Z57" s="197"/>
      <c r="AA57" s="197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44"/>
      <c r="BU57" s="244"/>
      <c r="BV57" s="244"/>
      <c r="BW57" s="216"/>
      <c r="BX57" s="43">
        <f t="shared" si="1"/>
        <v>0</v>
      </c>
      <c r="BY57" s="43">
        <f t="shared" si="2"/>
        <v>0</v>
      </c>
      <c r="BZ57" s="43">
        <f t="shared" si="3"/>
        <v>0</v>
      </c>
      <c r="CA57" s="43">
        <f t="shared" si="4"/>
        <v>0</v>
      </c>
      <c r="CB57" s="43">
        <f t="shared" si="5"/>
        <v>0</v>
      </c>
      <c r="CC57" s="43">
        <f t="shared" si="6"/>
        <v>0</v>
      </c>
      <c r="CD57" s="43">
        <f t="shared" si="7"/>
        <v>0</v>
      </c>
      <c r="CE57" s="43" t="e">
        <f t="shared" si="8"/>
        <v>#DIV/0!</v>
      </c>
      <c r="CF57" s="43" t="e">
        <f t="shared" si="9"/>
        <v>#VALUE!</v>
      </c>
      <c r="CG57" s="44" t="e">
        <f t="shared" si="10"/>
        <v>#VALUE!</v>
      </c>
      <c r="CH57" s="43" t="e">
        <f t="shared" si="11"/>
        <v>#VALUE!</v>
      </c>
      <c r="CI57" s="43" t="e">
        <f t="shared" si="12"/>
        <v>#VALUE!</v>
      </c>
      <c r="CJ57" s="44" t="e">
        <f t="shared" si="13"/>
        <v>#VALUE!</v>
      </c>
      <c r="CK57" s="44" t="e">
        <f t="shared" si="14"/>
        <v>#VALUE!</v>
      </c>
      <c r="CL57" t="str">
        <f t="shared" si="26"/>
        <v>19000100</v>
      </c>
      <c r="CM57" s="55">
        <f t="shared" si="16"/>
        <v>0</v>
      </c>
      <c r="CN57" s="147" t="e">
        <f t="shared" si="17"/>
        <v>#DIV/0!</v>
      </c>
      <c r="CO57" s="147" t="e">
        <f t="shared" si="18"/>
        <v>#DIV/0!</v>
      </c>
      <c r="CP57" s="147" t="e">
        <f t="shared" si="19"/>
        <v>#DIV/0!</v>
      </c>
      <c r="CQ57" s="147" t="e">
        <f t="shared" si="20"/>
        <v>#DIV/0!</v>
      </c>
      <c r="CR57" s="147" t="e">
        <f t="shared" si="21"/>
        <v>#DIV/0!</v>
      </c>
      <c r="CS57" s="147" t="e">
        <f t="shared" si="22"/>
        <v>#DIV/0!</v>
      </c>
      <c r="CT57" s="147" t="e">
        <f t="shared" si="23"/>
        <v>#DIV/0!</v>
      </c>
      <c r="CU57" s="147" t="e">
        <f t="shared" si="24"/>
        <v>#DIV/0!</v>
      </c>
      <c r="CV57" s="147" t="e">
        <f t="shared" si="25"/>
        <v>#DIV/0!</v>
      </c>
    </row>
    <row r="58" spans="1:100">
      <c r="A58" s="213" t="str">
        <f t="shared" si="0"/>
        <v xml:space="preserve"> 19000100</v>
      </c>
      <c r="B58" s="217"/>
      <c r="C58" s="193"/>
      <c r="D58" s="200"/>
      <c r="E58" s="200"/>
      <c r="F58" s="200"/>
      <c r="G58" s="200"/>
      <c r="H58" s="200"/>
      <c r="I58" s="194"/>
      <c r="J58" s="194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7"/>
      <c r="V58" s="197"/>
      <c r="W58" s="197"/>
      <c r="X58" s="197"/>
      <c r="Y58" s="197"/>
      <c r="Z58" s="197"/>
      <c r="AA58" s="197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44"/>
      <c r="BU58" s="244"/>
      <c r="BV58" s="244"/>
      <c r="BW58" s="216"/>
      <c r="BX58" s="43">
        <f t="shared" si="1"/>
        <v>0</v>
      </c>
      <c r="BY58" s="43">
        <f t="shared" si="2"/>
        <v>0</v>
      </c>
      <c r="BZ58" s="43">
        <f t="shared" si="3"/>
        <v>0</v>
      </c>
      <c r="CA58" s="43">
        <f t="shared" si="4"/>
        <v>0</v>
      </c>
      <c r="CB58" s="43">
        <f t="shared" si="5"/>
        <v>0</v>
      </c>
      <c r="CC58" s="43">
        <f t="shared" si="6"/>
        <v>0</v>
      </c>
      <c r="CD58" s="43">
        <f t="shared" si="7"/>
        <v>0</v>
      </c>
      <c r="CE58" s="43" t="e">
        <f t="shared" si="8"/>
        <v>#DIV/0!</v>
      </c>
      <c r="CF58" s="43" t="e">
        <f t="shared" si="9"/>
        <v>#VALUE!</v>
      </c>
      <c r="CG58" s="44" t="e">
        <f t="shared" si="10"/>
        <v>#VALUE!</v>
      </c>
      <c r="CH58" s="43" t="e">
        <f t="shared" si="11"/>
        <v>#VALUE!</v>
      </c>
      <c r="CI58" s="43" t="e">
        <f t="shared" si="12"/>
        <v>#VALUE!</v>
      </c>
      <c r="CJ58" s="44" t="e">
        <f t="shared" si="13"/>
        <v>#VALUE!</v>
      </c>
      <c r="CK58" s="44" t="e">
        <f t="shared" si="14"/>
        <v>#VALUE!</v>
      </c>
      <c r="CL58" t="str">
        <f t="shared" si="26"/>
        <v>19000100</v>
      </c>
      <c r="CM58" s="55">
        <f t="shared" si="16"/>
        <v>0</v>
      </c>
      <c r="CN58" s="147" t="e">
        <f t="shared" si="17"/>
        <v>#DIV/0!</v>
      </c>
      <c r="CO58" s="147" t="e">
        <f t="shared" si="18"/>
        <v>#DIV/0!</v>
      </c>
      <c r="CP58" s="147" t="e">
        <f t="shared" si="19"/>
        <v>#DIV/0!</v>
      </c>
      <c r="CQ58" s="147" t="e">
        <f t="shared" si="20"/>
        <v>#DIV/0!</v>
      </c>
      <c r="CR58" s="147" t="e">
        <f t="shared" si="21"/>
        <v>#DIV/0!</v>
      </c>
      <c r="CS58" s="147" t="e">
        <f t="shared" si="22"/>
        <v>#DIV/0!</v>
      </c>
      <c r="CT58" s="147" t="e">
        <f t="shared" si="23"/>
        <v>#DIV/0!</v>
      </c>
      <c r="CU58" s="147" t="e">
        <f t="shared" si="24"/>
        <v>#DIV/0!</v>
      </c>
      <c r="CV58" s="147" t="e">
        <f t="shared" si="25"/>
        <v>#DIV/0!</v>
      </c>
    </row>
    <row r="59" spans="1:100">
      <c r="A59" s="213" t="str">
        <f t="shared" si="0"/>
        <v xml:space="preserve"> 19000100</v>
      </c>
      <c r="B59" s="217"/>
      <c r="C59" s="193"/>
      <c r="D59" s="200"/>
      <c r="E59" s="200"/>
      <c r="F59" s="200"/>
      <c r="G59" s="200"/>
      <c r="H59" s="200"/>
      <c r="I59" s="194"/>
      <c r="J59" s="194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197"/>
      <c r="W59" s="197"/>
      <c r="X59" s="197"/>
      <c r="Y59" s="197"/>
      <c r="Z59" s="197"/>
      <c r="AA59" s="197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44"/>
      <c r="BU59" s="244"/>
      <c r="BV59" s="244"/>
      <c r="BW59" s="216"/>
      <c r="BX59" s="43">
        <f t="shared" si="1"/>
        <v>0</v>
      </c>
      <c r="BY59" s="43">
        <f t="shared" si="2"/>
        <v>0</v>
      </c>
      <c r="BZ59" s="43">
        <f t="shared" si="3"/>
        <v>0</v>
      </c>
      <c r="CA59" s="43">
        <f t="shared" si="4"/>
        <v>0</v>
      </c>
      <c r="CB59" s="43">
        <f t="shared" si="5"/>
        <v>0</v>
      </c>
      <c r="CC59" s="43">
        <f t="shared" si="6"/>
        <v>0</v>
      </c>
      <c r="CD59" s="43">
        <f t="shared" si="7"/>
        <v>0</v>
      </c>
      <c r="CE59" s="43" t="e">
        <f t="shared" si="8"/>
        <v>#DIV/0!</v>
      </c>
      <c r="CF59" s="43" t="e">
        <f t="shared" si="9"/>
        <v>#VALUE!</v>
      </c>
      <c r="CG59" s="44" t="e">
        <f t="shared" si="10"/>
        <v>#VALUE!</v>
      </c>
      <c r="CH59" s="43" t="e">
        <f t="shared" si="11"/>
        <v>#VALUE!</v>
      </c>
      <c r="CI59" s="43" t="e">
        <f t="shared" si="12"/>
        <v>#VALUE!</v>
      </c>
      <c r="CJ59" s="44" t="e">
        <f t="shared" si="13"/>
        <v>#VALUE!</v>
      </c>
      <c r="CK59" s="44" t="e">
        <f t="shared" si="14"/>
        <v>#VALUE!</v>
      </c>
      <c r="CL59" t="str">
        <f t="shared" si="26"/>
        <v>19000100</v>
      </c>
      <c r="CM59" s="55">
        <f t="shared" si="16"/>
        <v>0</v>
      </c>
      <c r="CN59" s="147" t="e">
        <f t="shared" si="17"/>
        <v>#DIV/0!</v>
      </c>
      <c r="CO59" s="147" t="e">
        <f t="shared" si="18"/>
        <v>#DIV/0!</v>
      </c>
      <c r="CP59" s="147" t="e">
        <f t="shared" si="19"/>
        <v>#DIV/0!</v>
      </c>
      <c r="CQ59" s="147" t="e">
        <f t="shared" si="20"/>
        <v>#DIV/0!</v>
      </c>
      <c r="CR59" s="147" t="e">
        <f t="shared" si="21"/>
        <v>#DIV/0!</v>
      </c>
      <c r="CS59" s="147" t="e">
        <f t="shared" si="22"/>
        <v>#DIV/0!</v>
      </c>
      <c r="CT59" s="147" t="e">
        <f t="shared" si="23"/>
        <v>#DIV/0!</v>
      </c>
      <c r="CU59" s="147" t="e">
        <f t="shared" si="24"/>
        <v>#DIV/0!</v>
      </c>
      <c r="CV59" s="147" t="e">
        <f t="shared" si="25"/>
        <v>#DIV/0!</v>
      </c>
    </row>
    <row r="60" spans="1:100">
      <c r="A60" s="213" t="str">
        <f t="shared" si="0"/>
        <v xml:space="preserve"> 19000100</v>
      </c>
      <c r="B60" s="217"/>
      <c r="C60" s="193"/>
      <c r="D60" s="200"/>
      <c r="E60" s="200"/>
      <c r="F60" s="200"/>
      <c r="G60" s="200"/>
      <c r="H60" s="200"/>
      <c r="I60" s="194"/>
      <c r="J60" s="194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7"/>
      <c r="V60" s="197"/>
      <c r="W60" s="197"/>
      <c r="X60" s="197"/>
      <c r="Y60" s="197"/>
      <c r="Z60" s="197"/>
      <c r="AA60" s="197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44"/>
      <c r="BU60" s="244"/>
      <c r="BV60" s="244"/>
      <c r="BW60" s="216"/>
      <c r="BX60" s="43">
        <f t="shared" si="1"/>
        <v>0</v>
      </c>
      <c r="BY60" s="43">
        <f t="shared" si="2"/>
        <v>0</v>
      </c>
      <c r="BZ60" s="43">
        <f t="shared" si="3"/>
        <v>0</v>
      </c>
      <c r="CA60" s="43">
        <f t="shared" si="4"/>
        <v>0</v>
      </c>
      <c r="CB60" s="43">
        <f t="shared" si="5"/>
        <v>0</v>
      </c>
      <c r="CC60" s="43">
        <f t="shared" si="6"/>
        <v>0</v>
      </c>
      <c r="CD60" s="43">
        <f t="shared" si="7"/>
        <v>0</v>
      </c>
      <c r="CE60" s="43" t="e">
        <f t="shared" si="8"/>
        <v>#DIV/0!</v>
      </c>
      <c r="CF60" s="43" t="e">
        <f t="shared" si="9"/>
        <v>#VALUE!</v>
      </c>
      <c r="CG60" s="44" t="e">
        <f t="shared" si="10"/>
        <v>#VALUE!</v>
      </c>
      <c r="CH60" s="43" t="e">
        <f t="shared" si="11"/>
        <v>#VALUE!</v>
      </c>
      <c r="CI60" s="43" t="e">
        <f t="shared" si="12"/>
        <v>#VALUE!</v>
      </c>
      <c r="CJ60" s="44" t="e">
        <f t="shared" si="13"/>
        <v>#VALUE!</v>
      </c>
      <c r="CK60" s="44" t="e">
        <f t="shared" si="14"/>
        <v>#VALUE!</v>
      </c>
      <c r="CL60" t="str">
        <f t="shared" si="26"/>
        <v>19000100</v>
      </c>
      <c r="CM60" s="55">
        <f t="shared" si="16"/>
        <v>0</v>
      </c>
      <c r="CN60" s="147" t="e">
        <f t="shared" si="17"/>
        <v>#DIV/0!</v>
      </c>
      <c r="CO60" s="147" t="e">
        <f t="shared" si="18"/>
        <v>#DIV/0!</v>
      </c>
      <c r="CP60" s="147" t="e">
        <f t="shared" si="19"/>
        <v>#DIV/0!</v>
      </c>
      <c r="CQ60" s="147" t="e">
        <f t="shared" si="20"/>
        <v>#DIV/0!</v>
      </c>
      <c r="CR60" s="147" t="e">
        <f t="shared" si="21"/>
        <v>#DIV/0!</v>
      </c>
      <c r="CS60" s="147" t="e">
        <f t="shared" si="22"/>
        <v>#DIV/0!</v>
      </c>
      <c r="CT60" s="147" t="e">
        <f t="shared" si="23"/>
        <v>#DIV/0!</v>
      </c>
      <c r="CU60" s="147" t="e">
        <f t="shared" si="24"/>
        <v>#DIV/0!</v>
      </c>
      <c r="CV60" s="147" t="e">
        <f t="shared" si="25"/>
        <v>#DIV/0!</v>
      </c>
    </row>
    <row r="61" spans="1:100">
      <c r="A61" s="213" t="str">
        <f t="shared" si="0"/>
        <v xml:space="preserve"> 19000100</v>
      </c>
      <c r="B61" s="217"/>
      <c r="C61" s="193"/>
      <c r="D61" s="200"/>
      <c r="E61" s="200"/>
      <c r="F61" s="200"/>
      <c r="G61" s="200"/>
      <c r="H61" s="200"/>
      <c r="I61" s="194"/>
      <c r="J61" s="194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7"/>
      <c r="V61" s="197"/>
      <c r="W61" s="197"/>
      <c r="X61" s="197"/>
      <c r="Y61" s="197"/>
      <c r="Z61" s="197"/>
      <c r="AA61" s="197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44"/>
      <c r="BU61" s="244"/>
      <c r="BV61" s="244"/>
      <c r="BW61" s="216"/>
      <c r="BX61" s="43">
        <f t="shared" si="1"/>
        <v>0</v>
      </c>
      <c r="BY61" s="43">
        <f t="shared" si="2"/>
        <v>0</v>
      </c>
      <c r="BZ61" s="43">
        <f t="shared" si="3"/>
        <v>0</v>
      </c>
      <c r="CA61" s="43">
        <f t="shared" si="4"/>
        <v>0</v>
      </c>
      <c r="CB61" s="43">
        <f t="shared" si="5"/>
        <v>0</v>
      </c>
      <c r="CC61" s="43">
        <f t="shared" si="6"/>
        <v>0</v>
      </c>
      <c r="CD61" s="43">
        <f t="shared" si="7"/>
        <v>0</v>
      </c>
      <c r="CE61" s="43" t="e">
        <f t="shared" si="8"/>
        <v>#DIV/0!</v>
      </c>
      <c r="CF61" s="43" t="e">
        <f t="shared" si="9"/>
        <v>#VALUE!</v>
      </c>
      <c r="CG61" s="44" t="e">
        <f t="shared" si="10"/>
        <v>#VALUE!</v>
      </c>
      <c r="CH61" s="43" t="e">
        <f t="shared" si="11"/>
        <v>#VALUE!</v>
      </c>
      <c r="CI61" s="43" t="e">
        <f t="shared" si="12"/>
        <v>#VALUE!</v>
      </c>
      <c r="CJ61" s="44" t="e">
        <f t="shared" si="13"/>
        <v>#VALUE!</v>
      </c>
      <c r="CK61" s="44" t="e">
        <f t="shared" si="14"/>
        <v>#VALUE!</v>
      </c>
      <c r="CL61" t="str">
        <f t="shared" si="26"/>
        <v>19000100</v>
      </c>
      <c r="CM61" s="55">
        <f t="shared" si="16"/>
        <v>0</v>
      </c>
      <c r="CN61" s="147" t="e">
        <f t="shared" si="17"/>
        <v>#DIV/0!</v>
      </c>
      <c r="CO61" s="147" t="e">
        <f t="shared" si="18"/>
        <v>#DIV/0!</v>
      </c>
      <c r="CP61" s="147" t="e">
        <f t="shared" si="19"/>
        <v>#DIV/0!</v>
      </c>
      <c r="CQ61" s="147" t="e">
        <f t="shared" si="20"/>
        <v>#DIV/0!</v>
      </c>
      <c r="CR61" s="147" t="e">
        <f t="shared" si="21"/>
        <v>#DIV/0!</v>
      </c>
      <c r="CS61" s="147" t="e">
        <f t="shared" si="22"/>
        <v>#DIV/0!</v>
      </c>
      <c r="CT61" s="147" t="e">
        <f t="shared" si="23"/>
        <v>#DIV/0!</v>
      </c>
      <c r="CU61" s="147" t="e">
        <f t="shared" si="24"/>
        <v>#DIV/0!</v>
      </c>
      <c r="CV61" s="147" t="e">
        <f t="shared" si="25"/>
        <v>#DIV/0!</v>
      </c>
    </row>
    <row r="62" spans="1:100">
      <c r="A62" s="213" t="str">
        <f t="shared" si="0"/>
        <v xml:space="preserve"> 19000100</v>
      </c>
      <c r="B62" s="217"/>
      <c r="C62" s="193"/>
      <c r="D62" s="200"/>
      <c r="E62" s="200"/>
      <c r="F62" s="200"/>
      <c r="G62" s="200"/>
      <c r="H62" s="200"/>
      <c r="I62" s="194"/>
      <c r="J62" s="194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7"/>
      <c r="V62" s="197"/>
      <c r="W62" s="197"/>
      <c r="X62" s="197"/>
      <c r="Y62" s="197"/>
      <c r="Z62" s="197"/>
      <c r="AA62" s="197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44"/>
      <c r="BU62" s="244"/>
      <c r="BV62" s="244"/>
      <c r="BW62" s="216"/>
      <c r="BX62" s="43">
        <f t="shared" si="1"/>
        <v>0</v>
      </c>
      <c r="BY62" s="43">
        <f t="shared" si="2"/>
        <v>0</v>
      </c>
      <c r="BZ62" s="43">
        <f t="shared" si="3"/>
        <v>0</v>
      </c>
      <c r="CA62" s="43">
        <f t="shared" si="4"/>
        <v>0</v>
      </c>
      <c r="CB62" s="43">
        <f t="shared" si="5"/>
        <v>0</v>
      </c>
      <c r="CC62" s="43">
        <f t="shared" si="6"/>
        <v>0</v>
      </c>
      <c r="CD62" s="43">
        <f t="shared" si="7"/>
        <v>0</v>
      </c>
      <c r="CE62" s="43" t="e">
        <f t="shared" si="8"/>
        <v>#DIV/0!</v>
      </c>
      <c r="CF62" s="43" t="e">
        <f t="shared" si="9"/>
        <v>#VALUE!</v>
      </c>
      <c r="CG62" s="44" t="e">
        <f t="shared" si="10"/>
        <v>#VALUE!</v>
      </c>
      <c r="CH62" s="43" t="e">
        <f t="shared" si="11"/>
        <v>#VALUE!</v>
      </c>
      <c r="CI62" s="43" t="e">
        <f t="shared" si="12"/>
        <v>#VALUE!</v>
      </c>
      <c r="CJ62" s="44" t="e">
        <f t="shared" si="13"/>
        <v>#VALUE!</v>
      </c>
      <c r="CK62" s="44" t="e">
        <f t="shared" si="14"/>
        <v>#VALUE!</v>
      </c>
      <c r="CL62" t="str">
        <f t="shared" si="26"/>
        <v>19000100</v>
      </c>
      <c r="CM62" s="55">
        <f t="shared" si="16"/>
        <v>0</v>
      </c>
      <c r="CN62" s="147" t="e">
        <f t="shared" si="17"/>
        <v>#DIV/0!</v>
      </c>
      <c r="CO62" s="147" t="e">
        <f t="shared" si="18"/>
        <v>#DIV/0!</v>
      </c>
      <c r="CP62" s="147" t="e">
        <f t="shared" si="19"/>
        <v>#DIV/0!</v>
      </c>
      <c r="CQ62" s="147" t="e">
        <f t="shared" si="20"/>
        <v>#DIV/0!</v>
      </c>
      <c r="CR62" s="147" t="e">
        <f t="shared" si="21"/>
        <v>#DIV/0!</v>
      </c>
      <c r="CS62" s="147" t="e">
        <f t="shared" si="22"/>
        <v>#DIV/0!</v>
      </c>
      <c r="CT62" s="147" t="e">
        <f t="shared" si="23"/>
        <v>#DIV/0!</v>
      </c>
      <c r="CU62" s="147" t="e">
        <f t="shared" si="24"/>
        <v>#DIV/0!</v>
      </c>
      <c r="CV62" s="147" t="e">
        <f t="shared" si="25"/>
        <v>#DIV/0!</v>
      </c>
    </row>
    <row r="63" spans="1:100">
      <c r="A63" s="213" t="str">
        <f t="shared" si="0"/>
        <v xml:space="preserve"> 19000100</v>
      </c>
      <c r="B63" s="217"/>
      <c r="C63" s="193"/>
      <c r="D63" s="200"/>
      <c r="E63" s="200"/>
      <c r="F63" s="200"/>
      <c r="G63" s="200"/>
      <c r="H63" s="200"/>
      <c r="I63" s="194"/>
      <c r="J63" s="194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7"/>
      <c r="V63" s="197"/>
      <c r="W63" s="197"/>
      <c r="X63" s="197"/>
      <c r="Y63" s="197"/>
      <c r="Z63" s="197"/>
      <c r="AA63" s="197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44"/>
      <c r="BU63" s="244"/>
      <c r="BV63" s="244"/>
      <c r="BW63" s="216"/>
      <c r="BX63" s="43">
        <f t="shared" si="1"/>
        <v>0</v>
      </c>
      <c r="BY63" s="43">
        <f t="shared" si="2"/>
        <v>0</v>
      </c>
      <c r="BZ63" s="43">
        <f t="shared" si="3"/>
        <v>0</v>
      </c>
      <c r="CA63" s="43">
        <f t="shared" si="4"/>
        <v>0</v>
      </c>
      <c r="CB63" s="43">
        <f t="shared" si="5"/>
        <v>0</v>
      </c>
      <c r="CC63" s="43">
        <f t="shared" si="6"/>
        <v>0</v>
      </c>
      <c r="CD63" s="43">
        <f t="shared" si="7"/>
        <v>0</v>
      </c>
      <c r="CE63" s="43" t="e">
        <f t="shared" si="8"/>
        <v>#DIV/0!</v>
      </c>
      <c r="CF63" s="43" t="e">
        <f t="shared" si="9"/>
        <v>#VALUE!</v>
      </c>
      <c r="CG63" s="44" t="e">
        <f t="shared" si="10"/>
        <v>#VALUE!</v>
      </c>
      <c r="CH63" s="43" t="e">
        <f t="shared" si="11"/>
        <v>#VALUE!</v>
      </c>
      <c r="CI63" s="43" t="e">
        <f t="shared" si="12"/>
        <v>#VALUE!</v>
      </c>
      <c r="CJ63" s="44" t="e">
        <f t="shared" si="13"/>
        <v>#VALUE!</v>
      </c>
      <c r="CK63" s="44" t="e">
        <f t="shared" si="14"/>
        <v>#VALUE!</v>
      </c>
      <c r="CL63" t="str">
        <f t="shared" si="26"/>
        <v>19000100</v>
      </c>
      <c r="CM63" s="55">
        <f t="shared" si="16"/>
        <v>0</v>
      </c>
      <c r="CN63" s="147" t="e">
        <f t="shared" si="17"/>
        <v>#DIV/0!</v>
      </c>
      <c r="CO63" s="147" t="e">
        <f t="shared" si="18"/>
        <v>#DIV/0!</v>
      </c>
      <c r="CP63" s="147" t="e">
        <f t="shared" si="19"/>
        <v>#DIV/0!</v>
      </c>
      <c r="CQ63" s="147" t="e">
        <f t="shared" si="20"/>
        <v>#DIV/0!</v>
      </c>
      <c r="CR63" s="147" t="e">
        <f t="shared" si="21"/>
        <v>#DIV/0!</v>
      </c>
      <c r="CS63" s="147" t="e">
        <f t="shared" si="22"/>
        <v>#DIV/0!</v>
      </c>
      <c r="CT63" s="147" t="e">
        <f t="shared" si="23"/>
        <v>#DIV/0!</v>
      </c>
      <c r="CU63" s="147" t="e">
        <f t="shared" si="24"/>
        <v>#DIV/0!</v>
      </c>
      <c r="CV63" s="147" t="e">
        <f t="shared" si="25"/>
        <v>#DIV/0!</v>
      </c>
    </row>
    <row r="64" spans="1:100">
      <c r="A64" s="213" t="str">
        <f t="shared" si="0"/>
        <v xml:space="preserve"> 19000100</v>
      </c>
      <c r="B64" s="217"/>
      <c r="C64" s="193"/>
      <c r="D64" s="200"/>
      <c r="E64" s="200"/>
      <c r="F64" s="200"/>
      <c r="G64" s="200"/>
      <c r="H64" s="200"/>
      <c r="I64" s="194"/>
      <c r="J64" s="19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7"/>
      <c r="V64" s="197"/>
      <c r="W64" s="197"/>
      <c r="X64" s="197"/>
      <c r="Y64" s="197"/>
      <c r="Z64" s="197"/>
      <c r="AA64" s="197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44"/>
      <c r="BU64" s="244"/>
      <c r="BV64" s="244"/>
      <c r="BW64" s="216"/>
      <c r="BX64" s="43">
        <f t="shared" si="1"/>
        <v>0</v>
      </c>
      <c r="BY64" s="43">
        <f t="shared" si="2"/>
        <v>0</v>
      </c>
      <c r="BZ64" s="43">
        <f t="shared" si="3"/>
        <v>0</v>
      </c>
      <c r="CA64" s="43">
        <f t="shared" si="4"/>
        <v>0</v>
      </c>
      <c r="CB64" s="43">
        <f t="shared" si="5"/>
        <v>0</v>
      </c>
      <c r="CC64" s="43">
        <f t="shared" si="6"/>
        <v>0</v>
      </c>
      <c r="CD64" s="43">
        <f t="shared" si="7"/>
        <v>0</v>
      </c>
      <c r="CE64" s="43" t="e">
        <f t="shared" si="8"/>
        <v>#DIV/0!</v>
      </c>
      <c r="CF64" s="43" t="e">
        <f t="shared" si="9"/>
        <v>#VALUE!</v>
      </c>
      <c r="CG64" s="44" t="e">
        <f t="shared" si="10"/>
        <v>#VALUE!</v>
      </c>
      <c r="CH64" s="43" t="e">
        <f t="shared" si="11"/>
        <v>#VALUE!</v>
      </c>
      <c r="CI64" s="43" t="e">
        <f t="shared" si="12"/>
        <v>#VALUE!</v>
      </c>
      <c r="CJ64" s="44" t="e">
        <f t="shared" si="13"/>
        <v>#VALUE!</v>
      </c>
      <c r="CK64" s="44" t="e">
        <f t="shared" si="14"/>
        <v>#VALUE!</v>
      </c>
      <c r="CL64" t="str">
        <f t="shared" si="26"/>
        <v>19000100</v>
      </c>
      <c r="CM64" s="55">
        <f t="shared" si="16"/>
        <v>0</v>
      </c>
      <c r="CN64" s="147" t="e">
        <f t="shared" si="17"/>
        <v>#DIV/0!</v>
      </c>
      <c r="CO64" s="147" t="e">
        <f t="shared" si="18"/>
        <v>#DIV/0!</v>
      </c>
      <c r="CP64" s="147" t="e">
        <f t="shared" si="19"/>
        <v>#DIV/0!</v>
      </c>
      <c r="CQ64" s="147" t="e">
        <f t="shared" si="20"/>
        <v>#DIV/0!</v>
      </c>
      <c r="CR64" s="147" t="e">
        <f t="shared" si="21"/>
        <v>#DIV/0!</v>
      </c>
      <c r="CS64" s="147" t="e">
        <f t="shared" si="22"/>
        <v>#DIV/0!</v>
      </c>
      <c r="CT64" s="147" t="e">
        <f t="shared" si="23"/>
        <v>#DIV/0!</v>
      </c>
      <c r="CU64" s="147" t="e">
        <f t="shared" si="24"/>
        <v>#DIV/0!</v>
      </c>
      <c r="CV64" s="147" t="e">
        <f t="shared" si="25"/>
        <v>#DIV/0!</v>
      </c>
    </row>
    <row r="65" spans="1:100">
      <c r="A65" s="213" t="str">
        <f t="shared" si="0"/>
        <v xml:space="preserve"> 19000100</v>
      </c>
      <c r="B65" s="217"/>
      <c r="C65" s="193"/>
      <c r="D65" s="200"/>
      <c r="E65" s="200"/>
      <c r="F65" s="200"/>
      <c r="G65" s="200"/>
      <c r="H65" s="200"/>
      <c r="I65" s="194"/>
      <c r="J65" s="194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7"/>
      <c r="V65" s="197"/>
      <c r="W65" s="197"/>
      <c r="X65" s="197"/>
      <c r="Y65" s="197"/>
      <c r="Z65" s="197"/>
      <c r="AA65" s="197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44"/>
      <c r="BU65" s="244"/>
      <c r="BV65" s="244"/>
      <c r="BW65" s="216"/>
      <c r="BX65" s="43">
        <f t="shared" si="1"/>
        <v>0</v>
      </c>
      <c r="BY65" s="43">
        <f t="shared" si="2"/>
        <v>0</v>
      </c>
      <c r="BZ65" s="43">
        <f t="shared" si="3"/>
        <v>0</v>
      </c>
      <c r="CA65" s="43">
        <f t="shared" si="4"/>
        <v>0</v>
      </c>
      <c r="CB65" s="43">
        <f t="shared" si="5"/>
        <v>0</v>
      </c>
      <c r="CC65" s="43">
        <f t="shared" si="6"/>
        <v>0</v>
      </c>
      <c r="CD65" s="43">
        <f t="shared" si="7"/>
        <v>0</v>
      </c>
      <c r="CE65" s="43" t="e">
        <f t="shared" si="8"/>
        <v>#DIV/0!</v>
      </c>
      <c r="CF65" s="43" t="e">
        <f t="shared" si="9"/>
        <v>#VALUE!</v>
      </c>
      <c r="CG65" s="44" t="e">
        <f t="shared" si="10"/>
        <v>#VALUE!</v>
      </c>
      <c r="CH65" s="43" t="e">
        <f t="shared" si="11"/>
        <v>#VALUE!</v>
      </c>
      <c r="CI65" s="43" t="e">
        <f t="shared" si="12"/>
        <v>#VALUE!</v>
      </c>
      <c r="CJ65" s="44" t="e">
        <f t="shared" si="13"/>
        <v>#VALUE!</v>
      </c>
      <c r="CK65" s="44" t="e">
        <f t="shared" si="14"/>
        <v>#VALUE!</v>
      </c>
      <c r="CL65" t="str">
        <f t="shared" si="26"/>
        <v>19000100</v>
      </c>
      <c r="CM65" s="55">
        <f t="shared" si="16"/>
        <v>0</v>
      </c>
      <c r="CN65" s="147" t="e">
        <f t="shared" si="17"/>
        <v>#DIV/0!</v>
      </c>
      <c r="CO65" s="147" t="e">
        <f t="shared" si="18"/>
        <v>#DIV/0!</v>
      </c>
      <c r="CP65" s="147" t="e">
        <f t="shared" si="19"/>
        <v>#DIV/0!</v>
      </c>
      <c r="CQ65" s="147" t="e">
        <f t="shared" si="20"/>
        <v>#DIV/0!</v>
      </c>
      <c r="CR65" s="147" t="e">
        <f t="shared" si="21"/>
        <v>#DIV/0!</v>
      </c>
      <c r="CS65" s="147" t="e">
        <f t="shared" si="22"/>
        <v>#DIV/0!</v>
      </c>
      <c r="CT65" s="147" t="e">
        <f t="shared" si="23"/>
        <v>#DIV/0!</v>
      </c>
      <c r="CU65" s="147" t="e">
        <f t="shared" si="24"/>
        <v>#DIV/0!</v>
      </c>
      <c r="CV65" s="147" t="e">
        <f t="shared" si="25"/>
        <v>#DIV/0!</v>
      </c>
    </row>
    <row r="66" spans="1:100">
      <c r="A66" s="213" t="str">
        <f t="shared" si="0"/>
        <v xml:space="preserve"> 19000100</v>
      </c>
      <c r="B66" s="217"/>
      <c r="C66" s="193"/>
      <c r="D66" s="200"/>
      <c r="E66" s="200"/>
      <c r="F66" s="200"/>
      <c r="G66" s="200"/>
      <c r="H66" s="200"/>
      <c r="I66" s="194"/>
      <c r="J66" s="194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7"/>
      <c r="V66" s="197"/>
      <c r="W66" s="197"/>
      <c r="X66" s="197"/>
      <c r="Y66" s="197"/>
      <c r="Z66" s="197"/>
      <c r="AA66" s="197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44"/>
      <c r="BU66" s="244"/>
      <c r="BV66" s="244"/>
      <c r="BW66" s="216"/>
      <c r="BX66" s="43">
        <f t="shared" si="1"/>
        <v>0</v>
      </c>
      <c r="BY66" s="43">
        <f t="shared" si="2"/>
        <v>0</v>
      </c>
      <c r="BZ66" s="43">
        <f t="shared" si="3"/>
        <v>0</v>
      </c>
      <c r="CA66" s="43">
        <f t="shared" si="4"/>
        <v>0</v>
      </c>
      <c r="CB66" s="43">
        <f t="shared" si="5"/>
        <v>0</v>
      </c>
      <c r="CC66" s="43">
        <f t="shared" si="6"/>
        <v>0</v>
      </c>
      <c r="CD66" s="43">
        <f t="shared" si="7"/>
        <v>0</v>
      </c>
      <c r="CE66" s="43" t="e">
        <f t="shared" si="8"/>
        <v>#DIV/0!</v>
      </c>
      <c r="CF66" s="43" t="e">
        <f t="shared" si="9"/>
        <v>#VALUE!</v>
      </c>
      <c r="CG66" s="44" t="e">
        <f t="shared" si="10"/>
        <v>#VALUE!</v>
      </c>
      <c r="CH66" s="43" t="e">
        <f t="shared" si="11"/>
        <v>#VALUE!</v>
      </c>
      <c r="CI66" s="43" t="e">
        <f t="shared" si="12"/>
        <v>#VALUE!</v>
      </c>
      <c r="CJ66" s="44" t="e">
        <f t="shared" si="13"/>
        <v>#VALUE!</v>
      </c>
      <c r="CK66" s="44" t="e">
        <f t="shared" si="14"/>
        <v>#VALUE!</v>
      </c>
      <c r="CL66" t="str">
        <f t="shared" si="26"/>
        <v>19000100</v>
      </c>
      <c r="CM66" s="55">
        <f t="shared" si="16"/>
        <v>0</v>
      </c>
      <c r="CN66" s="147" t="e">
        <f t="shared" si="17"/>
        <v>#DIV/0!</v>
      </c>
      <c r="CO66" s="147" t="e">
        <f t="shared" si="18"/>
        <v>#DIV/0!</v>
      </c>
      <c r="CP66" s="147" t="e">
        <f t="shared" si="19"/>
        <v>#DIV/0!</v>
      </c>
      <c r="CQ66" s="147" t="e">
        <f t="shared" si="20"/>
        <v>#DIV/0!</v>
      </c>
      <c r="CR66" s="147" t="e">
        <f t="shared" si="21"/>
        <v>#DIV/0!</v>
      </c>
      <c r="CS66" s="147" t="e">
        <f t="shared" si="22"/>
        <v>#DIV/0!</v>
      </c>
      <c r="CT66" s="147" t="e">
        <f t="shared" si="23"/>
        <v>#DIV/0!</v>
      </c>
      <c r="CU66" s="147" t="e">
        <f t="shared" si="24"/>
        <v>#DIV/0!</v>
      </c>
      <c r="CV66" s="147" t="e">
        <f t="shared" si="25"/>
        <v>#DIV/0!</v>
      </c>
    </row>
    <row r="67" spans="1:100">
      <c r="A67" s="213" t="str">
        <f t="shared" si="0"/>
        <v xml:space="preserve"> 19000100</v>
      </c>
      <c r="B67" s="217"/>
      <c r="C67" s="193"/>
      <c r="D67" s="200"/>
      <c r="E67" s="200"/>
      <c r="F67" s="200"/>
      <c r="G67" s="200"/>
      <c r="H67" s="200"/>
      <c r="I67" s="194"/>
      <c r="J67" s="194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7"/>
      <c r="V67" s="197"/>
      <c r="W67" s="197"/>
      <c r="X67" s="197"/>
      <c r="Y67" s="197"/>
      <c r="Z67" s="197"/>
      <c r="AA67" s="197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44"/>
      <c r="BU67" s="244"/>
      <c r="BV67" s="244"/>
      <c r="BW67" s="216"/>
      <c r="BX67" s="43">
        <f t="shared" si="1"/>
        <v>0</v>
      </c>
      <c r="BY67" s="43">
        <f t="shared" si="2"/>
        <v>0</v>
      </c>
      <c r="BZ67" s="43">
        <f t="shared" si="3"/>
        <v>0</v>
      </c>
      <c r="CA67" s="43">
        <f t="shared" si="4"/>
        <v>0</v>
      </c>
      <c r="CB67" s="43">
        <f t="shared" si="5"/>
        <v>0</v>
      </c>
      <c r="CC67" s="43">
        <f t="shared" si="6"/>
        <v>0</v>
      </c>
      <c r="CD67" s="43">
        <f t="shared" si="7"/>
        <v>0</v>
      </c>
      <c r="CE67" s="43" t="e">
        <f t="shared" si="8"/>
        <v>#DIV/0!</v>
      </c>
      <c r="CF67" s="43" t="e">
        <f t="shared" si="9"/>
        <v>#VALUE!</v>
      </c>
      <c r="CG67" s="44" t="e">
        <f t="shared" si="10"/>
        <v>#VALUE!</v>
      </c>
      <c r="CH67" s="43" t="e">
        <f t="shared" si="11"/>
        <v>#VALUE!</v>
      </c>
      <c r="CI67" s="43" t="e">
        <f t="shared" si="12"/>
        <v>#VALUE!</v>
      </c>
      <c r="CJ67" s="44" t="e">
        <f t="shared" si="13"/>
        <v>#VALUE!</v>
      </c>
      <c r="CK67" s="44" t="e">
        <f t="shared" si="14"/>
        <v>#VALUE!</v>
      </c>
      <c r="CL67" t="str">
        <f t="shared" si="26"/>
        <v>19000100</v>
      </c>
      <c r="CM67" s="55">
        <f t="shared" si="16"/>
        <v>0</v>
      </c>
      <c r="CN67" s="147" t="e">
        <f t="shared" si="17"/>
        <v>#DIV/0!</v>
      </c>
      <c r="CO67" s="147" t="e">
        <f t="shared" si="18"/>
        <v>#DIV/0!</v>
      </c>
      <c r="CP67" s="147" t="e">
        <f t="shared" si="19"/>
        <v>#DIV/0!</v>
      </c>
      <c r="CQ67" s="147" t="e">
        <f t="shared" si="20"/>
        <v>#DIV/0!</v>
      </c>
      <c r="CR67" s="147" t="e">
        <f t="shared" si="21"/>
        <v>#DIV/0!</v>
      </c>
      <c r="CS67" s="147" t="e">
        <f t="shared" si="22"/>
        <v>#DIV/0!</v>
      </c>
      <c r="CT67" s="147" t="e">
        <f t="shared" si="23"/>
        <v>#DIV/0!</v>
      </c>
      <c r="CU67" s="147" t="e">
        <f t="shared" si="24"/>
        <v>#DIV/0!</v>
      </c>
      <c r="CV67" s="147" t="e">
        <f t="shared" si="25"/>
        <v>#DIV/0!</v>
      </c>
    </row>
    <row r="68" spans="1:100">
      <c r="A68" s="213" t="str">
        <f t="shared" si="0"/>
        <v xml:space="preserve"> 19000100</v>
      </c>
      <c r="B68" s="217"/>
      <c r="C68" s="193"/>
      <c r="D68" s="200"/>
      <c r="E68" s="200"/>
      <c r="F68" s="200"/>
      <c r="G68" s="200"/>
      <c r="H68" s="200"/>
      <c r="I68" s="194"/>
      <c r="J68" s="194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7"/>
      <c r="V68" s="197"/>
      <c r="W68" s="197"/>
      <c r="X68" s="197"/>
      <c r="Y68" s="197"/>
      <c r="Z68" s="197"/>
      <c r="AA68" s="197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44"/>
      <c r="BU68" s="244"/>
      <c r="BV68" s="244"/>
      <c r="BW68" s="216"/>
      <c r="BX68" s="43">
        <f t="shared" si="1"/>
        <v>0</v>
      </c>
      <c r="BY68" s="43">
        <f t="shared" si="2"/>
        <v>0</v>
      </c>
      <c r="BZ68" s="43">
        <f t="shared" si="3"/>
        <v>0</v>
      </c>
      <c r="CA68" s="43">
        <f t="shared" si="4"/>
        <v>0</v>
      </c>
      <c r="CB68" s="43">
        <f t="shared" si="5"/>
        <v>0</v>
      </c>
      <c r="CC68" s="43">
        <f t="shared" si="6"/>
        <v>0</v>
      </c>
      <c r="CD68" s="43">
        <f t="shared" si="7"/>
        <v>0</v>
      </c>
      <c r="CE68" s="43" t="e">
        <f t="shared" si="8"/>
        <v>#DIV/0!</v>
      </c>
      <c r="CF68" s="43" t="e">
        <f t="shared" si="9"/>
        <v>#VALUE!</v>
      </c>
      <c r="CG68" s="44" t="e">
        <f t="shared" si="10"/>
        <v>#VALUE!</v>
      </c>
      <c r="CH68" s="43" t="e">
        <f t="shared" si="11"/>
        <v>#VALUE!</v>
      </c>
      <c r="CI68" s="43" t="e">
        <f t="shared" si="12"/>
        <v>#VALUE!</v>
      </c>
      <c r="CJ68" s="44" t="e">
        <f t="shared" si="13"/>
        <v>#VALUE!</v>
      </c>
      <c r="CK68" s="44" t="e">
        <f t="shared" si="14"/>
        <v>#VALUE!</v>
      </c>
      <c r="CL68" t="str">
        <f t="shared" si="26"/>
        <v>19000100</v>
      </c>
      <c r="CM68" s="55">
        <f t="shared" si="16"/>
        <v>0</v>
      </c>
      <c r="CN68" s="147" t="e">
        <f t="shared" si="17"/>
        <v>#DIV/0!</v>
      </c>
      <c r="CO68" s="147" t="e">
        <f t="shared" si="18"/>
        <v>#DIV/0!</v>
      </c>
      <c r="CP68" s="147" t="e">
        <f t="shared" si="19"/>
        <v>#DIV/0!</v>
      </c>
      <c r="CQ68" s="147" t="e">
        <f t="shared" si="20"/>
        <v>#DIV/0!</v>
      </c>
      <c r="CR68" s="147" t="e">
        <f t="shared" si="21"/>
        <v>#DIV/0!</v>
      </c>
      <c r="CS68" s="147" t="e">
        <f t="shared" si="22"/>
        <v>#DIV/0!</v>
      </c>
      <c r="CT68" s="147" t="e">
        <f t="shared" si="23"/>
        <v>#DIV/0!</v>
      </c>
      <c r="CU68" s="147" t="e">
        <f t="shared" si="24"/>
        <v>#DIV/0!</v>
      </c>
      <c r="CV68" s="147" t="e">
        <f t="shared" si="25"/>
        <v>#DIV/0!</v>
      </c>
    </row>
    <row r="69" spans="1:100">
      <c r="A69" s="213" t="str">
        <f t="shared" si="0"/>
        <v xml:space="preserve"> 19000100</v>
      </c>
      <c r="B69" s="217"/>
      <c r="C69" s="193"/>
      <c r="D69" s="200"/>
      <c r="E69" s="200"/>
      <c r="F69" s="200"/>
      <c r="G69" s="200"/>
      <c r="H69" s="200"/>
      <c r="I69" s="194"/>
      <c r="J69" s="194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7"/>
      <c r="V69" s="197"/>
      <c r="W69" s="197"/>
      <c r="X69" s="197"/>
      <c r="Y69" s="197"/>
      <c r="Z69" s="197"/>
      <c r="AA69" s="197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44"/>
      <c r="BU69" s="244"/>
      <c r="BV69" s="244"/>
      <c r="BW69" s="216"/>
      <c r="BX69" s="43">
        <f t="shared" si="1"/>
        <v>0</v>
      </c>
      <c r="BY69" s="43">
        <f t="shared" si="2"/>
        <v>0</v>
      </c>
      <c r="BZ69" s="43">
        <f t="shared" si="3"/>
        <v>0</v>
      </c>
      <c r="CA69" s="43">
        <f t="shared" si="4"/>
        <v>0</v>
      </c>
      <c r="CB69" s="43">
        <f t="shared" si="5"/>
        <v>0</v>
      </c>
      <c r="CC69" s="43">
        <f t="shared" si="6"/>
        <v>0</v>
      </c>
      <c r="CD69" s="43">
        <f t="shared" si="7"/>
        <v>0</v>
      </c>
      <c r="CE69" s="43" t="e">
        <f t="shared" si="8"/>
        <v>#DIV/0!</v>
      </c>
      <c r="CF69" s="43" t="e">
        <f t="shared" si="9"/>
        <v>#VALUE!</v>
      </c>
      <c r="CG69" s="44" t="e">
        <f t="shared" si="10"/>
        <v>#VALUE!</v>
      </c>
      <c r="CH69" s="43" t="e">
        <f t="shared" si="11"/>
        <v>#VALUE!</v>
      </c>
      <c r="CI69" s="43" t="e">
        <f t="shared" si="12"/>
        <v>#VALUE!</v>
      </c>
      <c r="CJ69" s="44" t="e">
        <f t="shared" si="13"/>
        <v>#VALUE!</v>
      </c>
      <c r="CK69" s="44" t="e">
        <f t="shared" si="14"/>
        <v>#VALUE!</v>
      </c>
      <c r="CL69" t="str">
        <f t="shared" si="26"/>
        <v>19000100</v>
      </c>
      <c r="CM69" s="55">
        <f t="shared" si="16"/>
        <v>0</v>
      </c>
      <c r="CN69" s="147" t="e">
        <f t="shared" si="17"/>
        <v>#DIV/0!</v>
      </c>
      <c r="CO69" s="147" t="e">
        <f t="shared" si="18"/>
        <v>#DIV/0!</v>
      </c>
      <c r="CP69" s="147" t="e">
        <f t="shared" si="19"/>
        <v>#DIV/0!</v>
      </c>
      <c r="CQ69" s="147" t="e">
        <f t="shared" si="20"/>
        <v>#DIV/0!</v>
      </c>
      <c r="CR69" s="147" t="e">
        <f t="shared" si="21"/>
        <v>#DIV/0!</v>
      </c>
      <c r="CS69" s="147" t="e">
        <f t="shared" si="22"/>
        <v>#DIV/0!</v>
      </c>
      <c r="CT69" s="147" t="e">
        <f t="shared" si="23"/>
        <v>#DIV/0!</v>
      </c>
      <c r="CU69" s="147" t="e">
        <f t="shared" si="24"/>
        <v>#DIV/0!</v>
      </c>
      <c r="CV69" s="147" t="e">
        <f t="shared" si="25"/>
        <v>#DIV/0!</v>
      </c>
    </row>
    <row r="70" spans="1:100">
      <c r="A70" s="213" t="str">
        <f t="shared" si="0"/>
        <v xml:space="preserve"> 19000100</v>
      </c>
      <c r="B70" s="217"/>
      <c r="C70" s="193"/>
      <c r="D70" s="200"/>
      <c r="E70" s="200"/>
      <c r="F70" s="200"/>
      <c r="G70" s="200"/>
      <c r="H70" s="200"/>
      <c r="I70" s="194"/>
      <c r="J70" s="194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7"/>
      <c r="V70" s="197"/>
      <c r="W70" s="197"/>
      <c r="X70" s="197"/>
      <c r="Y70" s="197"/>
      <c r="Z70" s="197"/>
      <c r="AA70" s="197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44"/>
      <c r="BU70" s="244"/>
      <c r="BV70" s="244"/>
      <c r="BW70" s="216"/>
      <c r="BX70" s="43">
        <f t="shared" si="1"/>
        <v>0</v>
      </c>
      <c r="BY70" s="43">
        <f t="shared" si="2"/>
        <v>0</v>
      </c>
      <c r="BZ70" s="43">
        <f t="shared" si="3"/>
        <v>0</v>
      </c>
      <c r="CA70" s="43">
        <f t="shared" si="4"/>
        <v>0</v>
      </c>
      <c r="CB70" s="43">
        <f t="shared" si="5"/>
        <v>0</v>
      </c>
      <c r="CC70" s="43">
        <f t="shared" si="6"/>
        <v>0</v>
      </c>
      <c r="CD70" s="43">
        <f t="shared" si="7"/>
        <v>0</v>
      </c>
      <c r="CE70" s="43" t="e">
        <f t="shared" si="8"/>
        <v>#DIV/0!</v>
      </c>
      <c r="CF70" s="43" t="e">
        <f t="shared" si="9"/>
        <v>#VALUE!</v>
      </c>
      <c r="CG70" s="44" t="e">
        <f t="shared" si="10"/>
        <v>#VALUE!</v>
      </c>
      <c r="CH70" s="43" t="e">
        <f t="shared" si="11"/>
        <v>#VALUE!</v>
      </c>
      <c r="CI70" s="43" t="e">
        <f t="shared" si="12"/>
        <v>#VALUE!</v>
      </c>
      <c r="CJ70" s="44" t="e">
        <f t="shared" si="13"/>
        <v>#VALUE!</v>
      </c>
      <c r="CK70" s="44" t="e">
        <f t="shared" si="14"/>
        <v>#VALUE!</v>
      </c>
      <c r="CL70" t="str">
        <f t="shared" si="26"/>
        <v>19000100</v>
      </c>
      <c r="CM70" s="55">
        <f t="shared" si="16"/>
        <v>0</v>
      </c>
      <c r="CN70" s="147" t="e">
        <f t="shared" si="17"/>
        <v>#DIV/0!</v>
      </c>
      <c r="CO70" s="147" t="e">
        <f t="shared" si="18"/>
        <v>#DIV/0!</v>
      </c>
      <c r="CP70" s="147" t="e">
        <f t="shared" si="19"/>
        <v>#DIV/0!</v>
      </c>
      <c r="CQ70" s="147" t="e">
        <f t="shared" si="20"/>
        <v>#DIV/0!</v>
      </c>
      <c r="CR70" s="147" t="e">
        <f t="shared" si="21"/>
        <v>#DIV/0!</v>
      </c>
      <c r="CS70" s="147" t="e">
        <f t="shared" si="22"/>
        <v>#DIV/0!</v>
      </c>
      <c r="CT70" s="147" t="e">
        <f t="shared" si="23"/>
        <v>#DIV/0!</v>
      </c>
      <c r="CU70" s="147" t="e">
        <f t="shared" si="24"/>
        <v>#DIV/0!</v>
      </c>
      <c r="CV70" s="147" t="e">
        <f t="shared" si="25"/>
        <v>#DIV/0!</v>
      </c>
    </row>
    <row r="71" spans="1:100">
      <c r="A71" s="213" t="str">
        <f t="shared" si="0"/>
        <v xml:space="preserve"> 19000100</v>
      </c>
      <c r="B71" s="217"/>
      <c r="C71" s="193"/>
      <c r="D71" s="200"/>
      <c r="E71" s="200"/>
      <c r="F71" s="200"/>
      <c r="G71" s="200"/>
      <c r="H71" s="200"/>
      <c r="I71" s="194"/>
      <c r="J71" s="194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7"/>
      <c r="V71" s="197"/>
      <c r="W71" s="197"/>
      <c r="X71" s="197"/>
      <c r="Y71" s="197"/>
      <c r="Z71" s="197"/>
      <c r="AA71" s="197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44"/>
      <c r="BU71" s="244"/>
      <c r="BV71" s="244"/>
      <c r="BW71" s="216"/>
      <c r="BX71" s="43">
        <f t="shared" si="1"/>
        <v>0</v>
      </c>
      <c r="BY71" s="43">
        <f t="shared" si="2"/>
        <v>0</v>
      </c>
      <c r="BZ71" s="43">
        <f t="shared" si="3"/>
        <v>0</v>
      </c>
      <c r="CA71" s="43">
        <f t="shared" si="4"/>
        <v>0</v>
      </c>
      <c r="CB71" s="43">
        <f t="shared" si="5"/>
        <v>0</v>
      </c>
      <c r="CC71" s="43">
        <f t="shared" si="6"/>
        <v>0</v>
      </c>
      <c r="CD71" s="43">
        <f t="shared" si="7"/>
        <v>0</v>
      </c>
      <c r="CE71" s="43" t="e">
        <f t="shared" si="8"/>
        <v>#DIV/0!</v>
      </c>
      <c r="CF71" s="43" t="e">
        <f t="shared" si="9"/>
        <v>#VALUE!</v>
      </c>
      <c r="CG71" s="44" t="e">
        <f t="shared" si="10"/>
        <v>#VALUE!</v>
      </c>
      <c r="CH71" s="43" t="e">
        <f t="shared" si="11"/>
        <v>#VALUE!</v>
      </c>
      <c r="CI71" s="43" t="e">
        <f t="shared" si="12"/>
        <v>#VALUE!</v>
      </c>
      <c r="CJ71" s="44" t="e">
        <f t="shared" si="13"/>
        <v>#VALUE!</v>
      </c>
      <c r="CK71" s="44" t="e">
        <f t="shared" si="14"/>
        <v>#VALUE!</v>
      </c>
      <c r="CL71" t="str">
        <f t="shared" si="26"/>
        <v>19000100</v>
      </c>
      <c r="CM71" s="55">
        <f t="shared" si="16"/>
        <v>0</v>
      </c>
      <c r="CN71" s="147" t="e">
        <f t="shared" si="17"/>
        <v>#DIV/0!</v>
      </c>
      <c r="CO71" s="147" t="e">
        <f t="shared" si="18"/>
        <v>#DIV/0!</v>
      </c>
      <c r="CP71" s="147" t="e">
        <f t="shared" si="19"/>
        <v>#DIV/0!</v>
      </c>
      <c r="CQ71" s="147" t="e">
        <f t="shared" si="20"/>
        <v>#DIV/0!</v>
      </c>
      <c r="CR71" s="147" t="e">
        <f t="shared" si="21"/>
        <v>#DIV/0!</v>
      </c>
      <c r="CS71" s="147" t="e">
        <f t="shared" si="22"/>
        <v>#DIV/0!</v>
      </c>
      <c r="CT71" s="147" t="e">
        <f t="shared" si="23"/>
        <v>#DIV/0!</v>
      </c>
      <c r="CU71" s="147" t="e">
        <f t="shared" si="24"/>
        <v>#DIV/0!</v>
      </c>
      <c r="CV71" s="147" t="e">
        <f t="shared" si="25"/>
        <v>#DIV/0!</v>
      </c>
    </row>
    <row r="72" spans="1:100">
      <c r="A72" s="213" t="str">
        <f t="shared" si="0"/>
        <v xml:space="preserve"> 19000100</v>
      </c>
      <c r="B72" s="217"/>
      <c r="C72" s="193"/>
      <c r="D72" s="200"/>
      <c r="E72" s="200"/>
      <c r="F72" s="200"/>
      <c r="G72" s="200"/>
      <c r="H72" s="200"/>
      <c r="I72" s="194"/>
      <c r="J72" s="194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7"/>
      <c r="V72" s="197"/>
      <c r="W72" s="197"/>
      <c r="X72" s="197"/>
      <c r="Y72" s="197"/>
      <c r="Z72" s="197"/>
      <c r="AA72" s="197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44"/>
      <c r="BU72" s="244"/>
      <c r="BV72" s="244"/>
      <c r="BW72" s="216"/>
      <c r="BX72" s="43">
        <f t="shared" si="1"/>
        <v>0</v>
      </c>
      <c r="BY72" s="43">
        <f t="shared" si="2"/>
        <v>0</v>
      </c>
      <c r="BZ72" s="43">
        <f t="shared" si="3"/>
        <v>0</v>
      </c>
      <c r="CA72" s="43">
        <f t="shared" si="4"/>
        <v>0</v>
      </c>
      <c r="CB72" s="43">
        <f t="shared" si="5"/>
        <v>0</v>
      </c>
      <c r="CC72" s="43">
        <f t="shared" si="6"/>
        <v>0</v>
      </c>
      <c r="CD72" s="43">
        <f t="shared" si="7"/>
        <v>0</v>
      </c>
      <c r="CE72" s="43" t="e">
        <f t="shared" si="8"/>
        <v>#DIV/0!</v>
      </c>
      <c r="CF72" s="43" t="e">
        <f t="shared" si="9"/>
        <v>#VALUE!</v>
      </c>
      <c r="CG72" s="44" t="e">
        <f t="shared" si="10"/>
        <v>#VALUE!</v>
      </c>
      <c r="CH72" s="43" t="e">
        <f t="shared" si="11"/>
        <v>#VALUE!</v>
      </c>
      <c r="CI72" s="43" t="e">
        <f t="shared" si="12"/>
        <v>#VALUE!</v>
      </c>
      <c r="CJ72" s="44" t="e">
        <f t="shared" si="13"/>
        <v>#VALUE!</v>
      </c>
      <c r="CK72" s="44" t="e">
        <f t="shared" si="14"/>
        <v>#VALUE!</v>
      </c>
      <c r="CL72" t="str">
        <f t="shared" si="26"/>
        <v>19000100</v>
      </c>
      <c r="CM72" s="55">
        <f t="shared" si="16"/>
        <v>0</v>
      </c>
      <c r="CN72" s="147" t="e">
        <f t="shared" si="17"/>
        <v>#DIV/0!</v>
      </c>
      <c r="CO72" s="147" t="e">
        <f t="shared" si="18"/>
        <v>#DIV/0!</v>
      </c>
      <c r="CP72" s="147" t="e">
        <f t="shared" si="19"/>
        <v>#DIV/0!</v>
      </c>
      <c r="CQ72" s="147" t="e">
        <f t="shared" si="20"/>
        <v>#DIV/0!</v>
      </c>
      <c r="CR72" s="147" t="e">
        <f t="shared" si="21"/>
        <v>#DIV/0!</v>
      </c>
      <c r="CS72" s="147" t="e">
        <f t="shared" si="22"/>
        <v>#DIV/0!</v>
      </c>
      <c r="CT72" s="147" t="e">
        <f t="shared" si="23"/>
        <v>#DIV/0!</v>
      </c>
      <c r="CU72" s="147" t="e">
        <f t="shared" si="24"/>
        <v>#DIV/0!</v>
      </c>
      <c r="CV72" s="147" t="e">
        <f t="shared" si="25"/>
        <v>#DIV/0!</v>
      </c>
    </row>
    <row r="73" spans="1:100">
      <c r="A73" s="213" t="str">
        <f t="shared" si="0"/>
        <v xml:space="preserve"> 19000100</v>
      </c>
      <c r="B73" s="217"/>
      <c r="C73" s="193"/>
      <c r="D73" s="200"/>
      <c r="E73" s="200"/>
      <c r="F73" s="200"/>
      <c r="G73" s="200"/>
      <c r="H73" s="200"/>
      <c r="I73" s="194"/>
      <c r="J73" s="194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7"/>
      <c r="V73" s="197"/>
      <c r="W73" s="197"/>
      <c r="X73" s="197"/>
      <c r="Y73" s="197"/>
      <c r="Z73" s="197"/>
      <c r="AA73" s="197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44"/>
      <c r="BU73" s="244"/>
      <c r="BV73" s="244"/>
      <c r="BW73" s="216"/>
      <c r="BX73" s="43">
        <f t="shared" si="1"/>
        <v>0</v>
      </c>
      <c r="BY73" s="43">
        <f t="shared" si="2"/>
        <v>0</v>
      </c>
      <c r="BZ73" s="43">
        <f t="shared" si="3"/>
        <v>0</v>
      </c>
      <c r="CA73" s="43">
        <f t="shared" si="4"/>
        <v>0</v>
      </c>
      <c r="CB73" s="43">
        <f t="shared" si="5"/>
        <v>0</v>
      </c>
      <c r="CC73" s="43">
        <f t="shared" si="6"/>
        <v>0</v>
      </c>
      <c r="CD73" s="43">
        <f t="shared" si="7"/>
        <v>0</v>
      </c>
      <c r="CE73" s="43" t="e">
        <f t="shared" si="8"/>
        <v>#DIV/0!</v>
      </c>
      <c r="CF73" s="43" t="e">
        <f t="shared" si="9"/>
        <v>#VALUE!</v>
      </c>
      <c r="CG73" s="44" t="e">
        <f t="shared" si="10"/>
        <v>#VALUE!</v>
      </c>
      <c r="CH73" s="43" t="e">
        <f t="shared" si="11"/>
        <v>#VALUE!</v>
      </c>
      <c r="CI73" s="43" t="e">
        <f t="shared" si="12"/>
        <v>#VALUE!</v>
      </c>
      <c r="CJ73" s="44" t="e">
        <f t="shared" si="13"/>
        <v>#VALUE!</v>
      </c>
      <c r="CK73" s="44" t="e">
        <f t="shared" si="14"/>
        <v>#VALUE!</v>
      </c>
      <c r="CL73" t="str">
        <f t="shared" si="26"/>
        <v>19000100</v>
      </c>
      <c r="CM73" s="55">
        <f t="shared" si="16"/>
        <v>0</v>
      </c>
      <c r="CN73" s="147" t="e">
        <f t="shared" si="17"/>
        <v>#DIV/0!</v>
      </c>
      <c r="CO73" s="147" t="e">
        <f t="shared" si="18"/>
        <v>#DIV/0!</v>
      </c>
      <c r="CP73" s="147" t="e">
        <f t="shared" si="19"/>
        <v>#DIV/0!</v>
      </c>
      <c r="CQ73" s="147" t="e">
        <f t="shared" si="20"/>
        <v>#DIV/0!</v>
      </c>
      <c r="CR73" s="147" t="e">
        <f t="shared" si="21"/>
        <v>#DIV/0!</v>
      </c>
      <c r="CS73" s="147" t="e">
        <f t="shared" si="22"/>
        <v>#DIV/0!</v>
      </c>
      <c r="CT73" s="147" t="e">
        <f t="shared" si="23"/>
        <v>#DIV/0!</v>
      </c>
      <c r="CU73" s="147" t="e">
        <f t="shared" si="24"/>
        <v>#DIV/0!</v>
      </c>
      <c r="CV73" s="147" t="e">
        <f t="shared" si="25"/>
        <v>#DIV/0!</v>
      </c>
    </row>
    <row r="74" spans="1:100">
      <c r="A74" s="213" t="str">
        <f t="shared" si="0"/>
        <v xml:space="preserve"> 19000100</v>
      </c>
      <c r="B74" s="217"/>
      <c r="C74" s="193"/>
      <c r="D74" s="200"/>
      <c r="E74" s="200"/>
      <c r="F74" s="200"/>
      <c r="G74" s="200"/>
      <c r="H74" s="200"/>
      <c r="I74" s="194"/>
      <c r="J74" s="194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7"/>
      <c r="V74" s="197"/>
      <c r="W74" s="197"/>
      <c r="X74" s="197"/>
      <c r="Y74" s="197"/>
      <c r="Z74" s="197"/>
      <c r="AA74" s="197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44"/>
      <c r="BU74" s="244"/>
      <c r="BV74" s="244"/>
      <c r="BW74" s="216"/>
      <c r="BX74" s="43">
        <f t="shared" si="1"/>
        <v>0</v>
      </c>
      <c r="BY74" s="43">
        <f t="shared" si="2"/>
        <v>0</v>
      </c>
      <c r="BZ74" s="43">
        <f t="shared" si="3"/>
        <v>0</v>
      </c>
      <c r="CA74" s="43">
        <f t="shared" si="4"/>
        <v>0</v>
      </c>
      <c r="CB74" s="43">
        <f t="shared" si="5"/>
        <v>0</v>
      </c>
      <c r="CC74" s="43">
        <f t="shared" si="6"/>
        <v>0</v>
      </c>
      <c r="CD74" s="43">
        <f t="shared" si="7"/>
        <v>0</v>
      </c>
      <c r="CE74" s="43" t="e">
        <f t="shared" si="8"/>
        <v>#DIV/0!</v>
      </c>
      <c r="CF74" s="43" t="e">
        <f t="shared" si="9"/>
        <v>#VALUE!</v>
      </c>
      <c r="CG74" s="44" t="e">
        <f t="shared" si="10"/>
        <v>#VALUE!</v>
      </c>
      <c r="CH74" s="43" t="e">
        <f t="shared" si="11"/>
        <v>#VALUE!</v>
      </c>
      <c r="CI74" s="43" t="e">
        <f t="shared" si="12"/>
        <v>#VALUE!</v>
      </c>
      <c r="CJ74" s="44" t="e">
        <f t="shared" si="13"/>
        <v>#VALUE!</v>
      </c>
      <c r="CK74" s="44" t="e">
        <f t="shared" si="14"/>
        <v>#VALUE!</v>
      </c>
      <c r="CL74" t="str">
        <f t="shared" si="26"/>
        <v>19000100</v>
      </c>
      <c r="CM74" s="55">
        <f t="shared" si="16"/>
        <v>0</v>
      </c>
      <c r="CN74" s="147" t="e">
        <f t="shared" si="17"/>
        <v>#DIV/0!</v>
      </c>
      <c r="CO74" s="147" t="e">
        <f t="shared" si="18"/>
        <v>#DIV/0!</v>
      </c>
      <c r="CP74" s="147" t="e">
        <f t="shared" si="19"/>
        <v>#DIV/0!</v>
      </c>
      <c r="CQ74" s="147" t="e">
        <f t="shared" si="20"/>
        <v>#DIV/0!</v>
      </c>
      <c r="CR74" s="147" t="e">
        <f t="shared" si="21"/>
        <v>#DIV/0!</v>
      </c>
      <c r="CS74" s="147" t="e">
        <f t="shared" si="22"/>
        <v>#DIV/0!</v>
      </c>
      <c r="CT74" s="147" t="e">
        <f t="shared" si="23"/>
        <v>#DIV/0!</v>
      </c>
      <c r="CU74" s="147" t="e">
        <f t="shared" si="24"/>
        <v>#DIV/0!</v>
      </c>
      <c r="CV74" s="147" t="e">
        <f t="shared" si="25"/>
        <v>#DIV/0!</v>
      </c>
    </row>
    <row r="75" spans="1:100">
      <c r="A75" s="213" t="str">
        <f t="shared" si="0"/>
        <v xml:space="preserve"> 19000100</v>
      </c>
      <c r="B75" s="217"/>
      <c r="C75" s="193"/>
      <c r="D75" s="200"/>
      <c r="E75" s="200"/>
      <c r="F75" s="200"/>
      <c r="G75" s="200"/>
      <c r="H75" s="200"/>
      <c r="I75" s="194"/>
      <c r="J75" s="194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7"/>
      <c r="V75" s="197"/>
      <c r="W75" s="197"/>
      <c r="X75" s="197"/>
      <c r="Y75" s="197"/>
      <c r="Z75" s="197"/>
      <c r="AA75" s="197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44"/>
      <c r="BU75" s="244"/>
      <c r="BV75" s="244"/>
      <c r="BW75" s="216"/>
      <c r="BX75" s="43">
        <f t="shared" si="1"/>
        <v>0</v>
      </c>
      <c r="BY75" s="43">
        <f t="shared" si="2"/>
        <v>0</v>
      </c>
      <c r="BZ75" s="43">
        <f t="shared" si="3"/>
        <v>0</v>
      </c>
      <c r="CA75" s="43">
        <f t="shared" si="4"/>
        <v>0</v>
      </c>
      <c r="CB75" s="43">
        <f t="shared" si="5"/>
        <v>0</v>
      </c>
      <c r="CC75" s="43">
        <f t="shared" si="6"/>
        <v>0</v>
      </c>
      <c r="CD75" s="43">
        <f t="shared" si="7"/>
        <v>0</v>
      </c>
      <c r="CE75" s="43" t="e">
        <f t="shared" si="8"/>
        <v>#DIV/0!</v>
      </c>
      <c r="CF75" s="43" t="e">
        <f t="shared" si="9"/>
        <v>#VALUE!</v>
      </c>
      <c r="CG75" s="44" t="e">
        <f t="shared" si="10"/>
        <v>#VALUE!</v>
      </c>
      <c r="CH75" s="43" t="e">
        <f t="shared" si="11"/>
        <v>#VALUE!</v>
      </c>
      <c r="CI75" s="43" t="e">
        <f t="shared" si="12"/>
        <v>#VALUE!</v>
      </c>
      <c r="CJ75" s="44" t="e">
        <f t="shared" si="13"/>
        <v>#VALUE!</v>
      </c>
      <c r="CK75" s="44" t="e">
        <f t="shared" si="14"/>
        <v>#VALUE!</v>
      </c>
      <c r="CL75" t="str">
        <f t="shared" si="26"/>
        <v>19000100</v>
      </c>
      <c r="CM75" s="55">
        <f t="shared" si="16"/>
        <v>0</v>
      </c>
      <c r="CN75" s="147" t="e">
        <f t="shared" si="17"/>
        <v>#DIV/0!</v>
      </c>
      <c r="CO75" s="147" t="e">
        <f t="shared" si="18"/>
        <v>#DIV/0!</v>
      </c>
      <c r="CP75" s="147" t="e">
        <f t="shared" si="19"/>
        <v>#DIV/0!</v>
      </c>
      <c r="CQ75" s="147" t="e">
        <f t="shared" si="20"/>
        <v>#DIV/0!</v>
      </c>
      <c r="CR75" s="147" t="e">
        <f t="shared" si="21"/>
        <v>#DIV/0!</v>
      </c>
      <c r="CS75" s="147" t="e">
        <f t="shared" si="22"/>
        <v>#DIV/0!</v>
      </c>
      <c r="CT75" s="147" t="e">
        <f t="shared" si="23"/>
        <v>#DIV/0!</v>
      </c>
      <c r="CU75" s="147" t="e">
        <f t="shared" si="24"/>
        <v>#DIV/0!</v>
      </c>
      <c r="CV75" s="147" t="e">
        <f t="shared" si="25"/>
        <v>#DIV/0!</v>
      </c>
    </row>
    <row r="76" spans="1:100">
      <c r="A76" s="213" t="str">
        <f t="shared" si="0"/>
        <v xml:space="preserve"> 19000100</v>
      </c>
      <c r="B76" s="217"/>
      <c r="C76" s="193"/>
      <c r="D76" s="200"/>
      <c r="E76" s="200"/>
      <c r="F76" s="200"/>
      <c r="G76" s="200"/>
      <c r="H76" s="200"/>
      <c r="I76" s="194"/>
      <c r="J76" s="194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7"/>
      <c r="V76" s="197"/>
      <c r="W76" s="197"/>
      <c r="X76" s="197"/>
      <c r="Y76" s="197"/>
      <c r="Z76" s="197"/>
      <c r="AA76" s="197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44"/>
      <c r="BU76" s="244"/>
      <c r="BV76" s="244"/>
      <c r="BW76" s="216"/>
      <c r="BX76" s="43">
        <f t="shared" si="1"/>
        <v>0</v>
      </c>
      <c r="BY76" s="43">
        <f t="shared" si="2"/>
        <v>0</v>
      </c>
      <c r="BZ76" s="43">
        <f t="shared" si="3"/>
        <v>0</v>
      </c>
      <c r="CA76" s="43">
        <f t="shared" si="4"/>
        <v>0</v>
      </c>
      <c r="CB76" s="43">
        <f t="shared" si="5"/>
        <v>0</v>
      </c>
      <c r="CC76" s="43">
        <f t="shared" si="6"/>
        <v>0</v>
      </c>
      <c r="CD76" s="43">
        <f t="shared" si="7"/>
        <v>0</v>
      </c>
      <c r="CE76" s="43" t="e">
        <f t="shared" si="8"/>
        <v>#DIV/0!</v>
      </c>
      <c r="CF76" s="43" t="e">
        <f t="shared" si="9"/>
        <v>#VALUE!</v>
      </c>
      <c r="CG76" s="44" t="e">
        <f t="shared" si="10"/>
        <v>#VALUE!</v>
      </c>
      <c r="CH76" s="43" t="e">
        <f t="shared" si="11"/>
        <v>#VALUE!</v>
      </c>
      <c r="CI76" s="43" t="e">
        <f t="shared" si="12"/>
        <v>#VALUE!</v>
      </c>
      <c r="CJ76" s="44" t="e">
        <f t="shared" si="13"/>
        <v>#VALUE!</v>
      </c>
      <c r="CK76" s="44" t="e">
        <f t="shared" si="14"/>
        <v>#VALUE!</v>
      </c>
      <c r="CL76" t="str">
        <f t="shared" si="26"/>
        <v>19000100</v>
      </c>
      <c r="CM76" s="55">
        <f t="shared" si="16"/>
        <v>0</v>
      </c>
      <c r="CN76" s="147" t="e">
        <f t="shared" si="17"/>
        <v>#DIV/0!</v>
      </c>
      <c r="CO76" s="147" t="e">
        <f t="shared" si="18"/>
        <v>#DIV/0!</v>
      </c>
      <c r="CP76" s="147" t="e">
        <f t="shared" si="19"/>
        <v>#DIV/0!</v>
      </c>
      <c r="CQ76" s="147" t="e">
        <f t="shared" si="20"/>
        <v>#DIV/0!</v>
      </c>
      <c r="CR76" s="147" t="e">
        <f t="shared" si="21"/>
        <v>#DIV/0!</v>
      </c>
      <c r="CS76" s="147" t="e">
        <f t="shared" si="22"/>
        <v>#DIV/0!</v>
      </c>
      <c r="CT76" s="147" t="e">
        <f t="shared" si="23"/>
        <v>#DIV/0!</v>
      </c>
      <c r="CU76" s="147" t="e">
        <f t="shared" si="24"/>
        <v>#DIV/0!</v>
      </c>
      <c r="CV76" s="147" t="e">
        <f t="shared" si="25"/>
        <v>#DIV/0!</v>
      </c>
    </row>
    <row r="77" spans="1:100">
      <c r="A77" s="213" t="str">
        <f t="shared" ref="A77:A140" si="27">CONCATENATE(B77 &amp; " " &amp; CL77)</f>
        <v xml:space="preserve"> 19000100</v>
      </c>
      <c r="B77" s="217"/>
      <c r="C77" s="193"/>
      <c r="D77" s="200"/>
      <c r="E77" s="200"/>
      <c r="F77" s="200"/>
      <c r="G77" s="200"/>
      <c r="H77" s="200"/>
      <c r="I77" s="194"/>
      <c r="J77" s="194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7"/>
      <c r="V77" s="197"/>
      <c r="W77" s="197"/>
      <c r="X77" s="197"/>
      <c r="Y77" s="197"/>
      <c r="Z77" s="197"/>
      <c r="AA77" s="197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44"/>
      <c r="BU77" s="244"/>
      <c r="BV77" s="244"/>
      <c r="BW77" s="216"/>
      <c r="BX77" s="43">
        <f t="shared" ref="BX77:BX140" si="28">(K77*86400)/2</f>
        <v>0</v>
      </c>
      <c r="BY77" s="43">
        <f t="shared" ref="BY77:BY140" si="29">(L77*86400)/2</f>
        <v>0</v>
      </c>
      <c r="BZ77" s="43">
        <f t="shared" ref="BZ77:BZ140" si="30">(M77*86400)/2</f>
        <v>0</v>
      </c>
      <c r="CA77" s="43">
        <f t="shared" ref="CA77:CA140" si="31">(N77*86400)/2</f>
        <v>0</v>
      </c>
      <c r="CB77" s="43">
        <f t="shared" ref="CB77:CB140" si="32">(O77*86400)/2</f>
        <v>0</v>
      </c>
      <c r="CC77" s="43">
        <f t="shared" ref="CC77:CC140" si="33">(P77*86400)/2</f>
        <v>0</v>
      </c>
      <c r="CD77" s="43">
        <f t="shared" ref="CD77:CD140" si="34">(Q77*86400)/2</f>
        <v>0</v>
      </c>
      <c r="CE77" s="43" t="e">
        <f t="shared" ref="CE77:CE140" si="35">-0.065*(INTERCEPT(BX77:CD77,AL77:AR77))/SLOPE(BX77:CD77,AL77:AR77)</f>
        <v>#DIV/0!</v>
      </c>
      <c r="CF77" s="43" t="e">
        <f t="shared" ref="CF77:CF140" si="36">GROWTH(CA77:CD77,AO77:AR77,CE77)</f>
        <v>#VALUE!</v>
      </c>
      <c r="CG77" s="44" t="e">
        <f t="shared" ref="CG77:CG140" si="37">GROWTH(AB77:AH77,BX77:CD77,CF77)</f>
        <v>#VALUE!</v>
      </c>
      <c r="CH77" s="43" t="e">
        <f t="shared" ref="CH77:CH140" si="38">GROWTH(BX77:CD77,AL77:AR77,2)</f>
        <v>#VALUE!</v>
      </c>
      <c r="CI77" s="43" t="e">
        <f t="shared" ref="CI77:CI140" si="39">GROWTH(BX77:CD77,AL77:AR77,4)</f>
        <v>#VALUE!</v>
      </c>
      <c r="CJ77" s="44" t="e">
        <f t="shared" ref="CJ77:CJ140" si="40">GROWTH(AB77:AH77,AL77:AR77,2)</f>
        <v>#VALUE!</v>
      </c>
      <c r="CK77" s="44" t="e">
        <f t="shared" ref="CK77:CK140" si="41">GROWTH(AB77:AH77,AL77:AR77,4)</f>
        <v>#VALUE!</v>
      </c>
      <c r="CL77" t="str">
        <f t="shared" ref="CL77:CL108" si="42">TEXT(F77,"rrrrmmdd")</f>
        <v>19000100</v>
      </c>
      <c r="CM77" s="55">
        <f t="shared" ref="CM77:CM140" si="43">F77</f>
        <v>0</v>
      </c>
      <c r="CN77" s="147" t="e">
        <f t="shared" ref="CN77:CN140" si="44">FORECAST(120,BX77:CD77,AB77:AH77)</f>
        <v>#DIV/0!</v>
      </c>
      <c r="CO77" s="147" t="e">
        <f t="shared" ref="CO77:CO140" si="45">FORECAST(130,BX77:CD77,AB77:AH77)</f>
        <v>#DIV/0!</v>
      </c>
      <c r="CP77" s="147" t="e">
        <f t="shared" ref="CP77:CP140" si="46">FORECAST(140,BX77:CD77,AB77:AH77)</f>
        <v>#DIV/0!</v>
      </c>
      <c r="CQ77" s="147" t="e">
        <f t="shared" ref="CQ77:CQ140" si="47">FORECAST(150,BX77:CD77,AB77:AH77)</f>
        <v>#DIV/0!</v>
      </c>
      <c r="CR77" s="147" t="e">
        <f t="shared" ref="CR77:CR140" si="48">FORECAST(160,BX77:CD77,AB77:AH77)</f>
        <v>#DIV/0!</v>
      </c>
      <c r="CS77" s="147" t="e">
        <f t="shared" ref="CS77:CS140" si="49">FORECAST(170,BX77:CD77,AB77:AH77)</f>
        <v>#DIV/0!</v>
      </c>
      <c r="CT77" s="147" t="e">
        <f t="shared" ref="CT77:CT140" si="50">FORECAST(180,BX77:CD77,AB77:AH77)</f>
        <v>#DIV/0!</v>
      </c>
      <c r="CU77" s="147" t="e">
        <f t="shared" ref="CU77:CU140" si="51">FORECAST(190,BX77:CD77,AB77:AH77)</f>
        <v>#DIV/0!</v>
      </c>
      <c r="CV77" s="147" t="e">
        <f t="shared" ref="CV77:CV140" si="52">FORECAST(200,BX77:CD77,AB77:AH77)</f>
        <v>#DIV/0!</v>
      </c>
    </row>
    <row r="78" spans="1:100">
      <c r="A78" s="213" t="str">
        <f t="shared" si="27"/>
        <v xml:space="preserve"> 19000100</v>
      </c>
      <c r="B78" s="217"/>
      <c r="C78" s="193"/>
      <c r="D78" s="200"/>
      <c r="E78" s="200"/>
      <c r="F78" s="200"/>
      <c r="G78" s="200"/>
      <c r="H78" s="200"/>
      <c r="I78" s="194"/>
      <c r="J78" s="194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7"/>
      <c r="V78" s="197"/>
      <c r="W78" s="197"/>
      <c r="X78" s="197"/>
      <c r="Y78" s="197"/>
      <c r="Z78" s="197"/>
      <c r="AA78" s="197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44"/>
      <c r="BU78" s="244"/>
      <c r="BV78" s="244"/>
      <c r="BW78" s="216"/>
      <c r="BX78" s="43">
        <f t="shared" si="28"/>
        <v>0</v>
      </c>
      <c r="BY78" s="43">
        <f t="shared" si="29"/>
        <v>0</v>
      </c>
      <c r="BZ78" s="43">
        <f t="shared" si="30"/>
        <v>0</v>
      </c>
      <c r="CA78" s="43">
        <f t="shared" si="31"/>
        <v>0</v>
      </c>
      <c r="CB78" s="43">
        <f t="shared" si="32"/>
        <v>0</v>
      </c>
      <c r="CC78" s="43">
        <f t="shared" si="33"/>
        <v>0</v>
      </c>
      <c r="CD78" s="43">
        <f t="shared" si="34"/>
        <v>0</v>
      </c>
      <c r="CE78" s="43" t="e">
        <f t="shared" si="35"/>
        <v>#DIV/0!</v>
      </c>
      <c r="CF78" s="43" t="e">
        <f t="shared" si="36"/>
        <v>#VALUE!</v>
      </c>
      <c r="CG78" s="44" t="e">
        <f t="shared" si="37"/>
        <v>#VALUE!</v>
      </c>
      <c r="CH78" s="43" t="e">
        <f t="shared" si="38"/>
        <v>#VALUE!</v>
      </c>
      <c r="CI78" s="43" t="e">
        <f t="shared" si="39"/>
        <v>#VALUE!</v>
      </c>
      <c r="CJ78" s="44" t="e">
        <f t="shared" si="40"/>
        <v>#VALUE!</v>
      </c>
      <c r="CK78" s="44" t="e">
        <f t="shared" si="41"/>
        <v>#VALUE!</v>
      </c>
      <c r="CL78" t="str">
        <f t="shared" si="42"/>
        <v>19000100</v>
      </c>
      <c r="CM78" s="55">
        <f t="shared" si="43"/>
        <v>0</v>
      </c>
      <c r="CN78" s="147" t="e">
        <f t="shared" si="44"/>
        <v>#DIV/0!</v>
      </c>
      <c r="CO78" s="147" t="e">
        <f t="shared" si="45"/>
        <v>#DIV/0!</v>
      </c>
      <c r="CP78" s="147" t="e">
        <f t="shared" si="46"/>
        <v>#DIV/0!</v>
      </c>
      <c r="CQ78" s="147" t="e">
        <f t="shared" si="47"/>
        <v>#DIV/0!</v>
      </c>
      <c r="CR78" s="147" t="e">
        <f t="shared" si="48"/>
        <v>#DIV/0!</v>
      </c>
      <c r="CS78" s="147" t="e">
        <f t="shared" si="49"/>
        <v>#DIV/0!</v>
      </c>
      <c r="CT78" s="147" t="e">
        <f t="shared" si="50"/>
        <v>#DIV/0!</v>
      </c>
      <c r="CU78" s="147" t="e">
        <f t="shared" si="51"/>
        <v>#DIV/0!</v>
      </c>
      <c r="CV78" s="147" t="e">
        <f t="shared" si="52"/>
        <v>#DIV/0!</v>
      </c>
    </row>
    <row r="79" spans="1:100">
      <c r="A79" s="213" t="str">
        <f t="shared" si="27"/>
        <v xml:space="preserve"> 19000100</v>
      </c>
      <c r="B79" s="217"/>
      <c r="C79" s="193"/>
      <c r="D79" s="200"/>
      <c r="E79" s="200"/>
      <c r="F79" s="200"/>
      <c r="G79" s="200"/>
      <c r="H79" s="200"/>
      <c r="I79" s="194"/>
      <c r="J79" s="194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7"/>
      <c r="V79" s="197"/>
      <c r="W79" s="197"/>
      <c r="X79" s="197"/>
      <c r="Y79" s="197"/>
      <c r="Z79" s="197"/>
      <c r="AA79" s="197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44"/>
      <c r="BU79" s="244"/>
      <c r="BV79" s="244"/>
      <c r="BW79" s="216"/>
      <c r="BX79" s="43">
        <f t="shared" si="28"/>
        <v>0</v>
      </c>
      <c r="BY79" s="43">
        <f t="shared" si="29"/>
        <v>0</v>
      </c>
      <c r="BZ79" s="43">
        <f t="shared" si="30"/>
        <v>0</v>
      </c>
      <c r="CA79" s="43">
        <f t="shared" si="31"/>
        <v>0</v>
      </c>
      <c r="CB79" s="43">
        <f t="shared" si="32"/>
        <v>0</v>
      </c>
      <c r="CC79" s="43">
        <f t="shared" si="33"/>
        <v>0</v>
      </c>
      <c r="CD79" s="43">
        <f t="shared" si="34"/>
        <v>0</v>
      </c>
      <c r="CE79" s="43" t="e">
        <f t="shared" si="35"/>
        <v>#DIV/0!</v>
      </c>
      <c r="CF79" s="43" t="e">
        <f t="shared" si="36"/>
        <v>#VALUE!</v>
      </c>
      <c r="CG79" s="44" t="e">
        <f t="shared" si="37"/>
        <v>#VALUE!</v>
      </c>
      <c r="CH79" s="43" t="e">
        <f t="shared" si="38"/>
        <v>#VALUE!</v>
      </c>
      <c r="CI79" s="43" t="e">
        <f t="shared" si="39"/>
        <v>#VALUE!</v>
      </c>
      <c r="CJ79" s="44" t="e">
        <f t="shared" si="40"/>
        <v>#VALUE!</v>
      </c>
      <c r="CK79" s="44" t="e">
        <f t="shared" si="41"/>
        <v>#VALUE!</v>
      </c>
      <c r="CL79" t="str">
        <f t="shared" si="42"/>
        <v>19000100</v>
      </c>
      <c r="CM79" s="55">
        <f t="shared" si="43"/>
        <v>0</v>
      </c>
      <c r="CN79" s="147" t="e">
        <f t="shared" si="44"/>
        <v>#DIV/0!</v>
      </c>
      <c r="CO79" s="147" t="e">
        <f t="shared" si="45"/>
        <v>#DIV/0!</v>
      </c>
      <c r="CP79" s="147" t="e">
        <f t="shared" si="46"/>
        <v>#DIV/0!</v>
      </c>
      <c r="CQ79" s="147" t="e">
        <f t="shared" si="47"/>
        <v>#DIV/0!</v>
      </c>
      <c r="CR79" s="147" t="e">
        <f t="shared" si="48"/>
        <v>#DIV/0!</v>
      </c>
      <c r="CS79" s="147" t="e">
        <f t="shared" si="49"/>
        <v>#DIV/0!</v>
      </c>
      <c r="CT79" s="147" t="e">
        <f t="shared" si="50"/>
        <v>#DIV/0!</v>
      </c>
      <c r="CU79" s="147" t="e">
        <f t="shared" si="51"/>
        <v>#DIV/0!</v>
      </c>
      <c r="CV79" s="147" t="e">
        <f t="shared" si="52"/>
        <v>#DIV/0!</v>
      </c>
    </row>
    <row r="80" spans="1:100">
      <c r="A80" s="213" t="str">
        <f t="shared" si="27"/>
        <v xml:space="preserve"> 19000100</v>
      </c>
      <c r="B80" s="217"/>
      <c r="C80" s="193"/>
      <c r="D80" s="200"/>
      <c r="E80" s="200"/>
      <c r="F80" s="200"/>
      <c r="G80" s="200"/>
      <c r="H80" s="200"/>
      <c r="I80" s="194"/>
      <c r="J80" s="194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7"/>
      <c r="V80" s="197"/>
      <c r="W80" s="197"/>
      <c r="X80" s="197"/>
      <c r="Y80" s="197"/>
      <c r="Z80" s="197"/>
      <c r="AA80" s="197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44"/>
      <c r="BU80" s="244"/>
      <c r="BV80" s="244"/>
      <c r="BW80" s="216"/>
      <c r="BX80" s="43">
        <f t="shared" si="28"/>
        <v>0</v>
      </c>
      <c r="BY80" s="43">
        <f t="shared" si="29"/>
        <v>0</v>
      </c>
      <c r="BZ80" s="43">
        <f t="shared" si="30"/>
        <v>0</v>
      </c>
      <c r="CA80" s="43">
        <f t="shared" si="31"/>
        <v>0</v>
      </c>
      <c r="CB80" s="43">
        <f t="shared" si="32"/>
        <v>0</v>
      </c>
      <c r="CC80" s="43">
        <f t="shared" si="33"/>
        <v>0</v>
      </c>
      <c r="CD80" s="43">
        <f t="shared" si="34"/>
        <v>0</v>
      </c>
      <c r="CE80" s="43" t="e">
        <f t="shared" si="35"/>
        <v>#DIV/0!</v>
      </c>
      <c r="CF80" s="43" t="e">
        <f t="shared" si="36"/>
        <v>#VALUE!</v>
      </c>
      <c r="CG80" s="44" t="e">
        <f t="shared" si="37"/>
        <v>#VALUE!</v>
      </c>
      <c r="CH80" s="43" t="e">
        <f t="shared" si="38"/>
        <v>#VALUE!</v>
      </c>
      <c r="CI80" s="43" t="e">
        <f t="shared" si="39"/>
        <v>#VALUE!</v>
      </c>
      <c r="CJ80" s="44" t="e">
        <f t="shared" si="40"/>
        <v>#VALUE!</v>
      </c>
      <c r="CK80" s="44" t="e">
        <f t="shared" si="41"/>
        <v>#VALUE!</v>
      </c>
      <c r="CL80" t="str">
        <f t="shared" si="42"/>
        <v>19000100</v>
      </c>
      <c r="CM80" s="55">
        <f t="shared" si="43"/>
        <v>0</v>
      </c>
      <c r="CN80" s="147" t="e">
        <f t="shared" si="44"/>
        <v>#DIV/0!</v>
      </c>
      <c r="CO80" s="147" t="e">
        <f t="shared" si="45"/>
        <v>#DIV/0!</v>
      </c>
      <c r="CP80" s="147" t="e">
        <f t="shared" si="46"/>
        <v>#DIV/0!</v>
      </c>
      <c r="CQ80" s="147" t="e">
        <f t="shared" si="47"/>
        <v>#DIV/0!</v>
      </c>
      <c r="CR80" s="147" t="e">
        <f t="shared" si="48"/>
        <v>#DIV/0!</v>
      </c>
      <c r="CS80" s="147" t="e">
        <f t="shared" si="49"/>
        <v>#DIV/0!</v>
      </c>
      <c r="CT80" s="147" t="e">
        <f t="shared" si="50"/>
        <v>#DIV/0!</v>
      </c>
      <c r="CU80" s="147" t="e">
        <f t="shared" si="51"/>
        <v>#DIV/0!</v>
      </c>
      <c r="CV80" s="147" t="e">
        <f t="shared" si="52"/>
        <v>#DIV/0!</v>
      </c>
    </row>
    <row r="81" spans="1:100">
      <c r="A81" s="213" t="str">
        <f t="shared" si="27"/>
        <v xml:space="preserve"> 19000100</v>
      </c>
      <c r="B81" s="217"/>
      <c r="C81" s="193"/>
      <c r="D81" s="200"/>
      <c r="E81" s="200"/>
      <c r="F81" s="200"/>
      <c r="G81" s="200"/>
      <c r="H81" s="200"/>
      <c r="I81" s="194"/>
      <c r="J81" s="194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97"/>
      <c r="W81" s="197"/>
      <c r="X81" s="197"/>
      <c r="Y81" s="197"/>
      <c r="Z81" s="197"/>
      <c r="AA81" s="197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44"/>
      <c r="BU81" s="244"/>
      <c r="BV81" s="244"/>
      <c r="BW81" s="216"/>
      <c r="BX81" s="43">
        <f t="shared" si="28"/>
        <v>0</v>
      </c>
      <c r="BY81" s="43">
        <f t="shared" si="29"/>
        <v>0</v>
      </c>
      <c r="BZ81" s="43">
        <f t="shared" si="30"/>
        <v>0</v>
      </c>
      <c r="CA81" s="43">
        <f t="shared" si="31"/>
        <v>0</v>
      </c>
      <c r="CB81" s="43">
        <f t="shared" si="32"/>
        <v>0</v>
      </c>
      <c r="CC81" s="43">
        <f t="shared" si="33"/>
        <v>0</v>
      </c>
      <c r="CD81" s="43">
        <f t="shared" si="34"/>
        <v>0</v>
      </c>
      <c r="CE81" s="43" t="e">
        <f t="shared" si="35"/>
        <v>#DIV/0!</v>
      </c>
      <c r="CF81" s="43" t="e">
        <f t="shared" si="36"/>
        <v>#VALUE!</v>
      </c>
      <c r="CG81" s="44" t="e">
        <f t="shared" si="37"/>
        <v>#VALUE!</v>
      </c>
      <c r="CH81" s="43" t="e">
        <f t="shared" si="38"/>
        <v>#VALUE!</v>
      </c>
      <c r="CI81" s="43" t="e">
        <f t="shared" si="39"/>
        <v>#VALUE!</v>
      </c>
      <c r="CJ81" s="44" t="e">
        <f t="shared" si="40"/>
        <v>#VALUE!</v>
      </c>
      <c r="CK81" s="44" t="e">
        <f t="shared" si="41"/>
        <v>#VALUE!</v>
      </c>
      <c r="CL81" t="str">
        <f t="shared" si="42"/>
        <v>19000100</v>
      </c>
      <c r="CM81" s="55">
        <f t="shared" si="43"/>
        <v>0</v>
      </c>
      <c r="CN81" s="147" t="e">
        <f t="shared" si="44"/>
        <v>#DIV/0!</v>
      </c>
      <c r="CO81" s="147" t="e">
        <f t="shared" si="45"/>
        <v>#DIV/0!</v>
      </c>
      <c r="CP81" s="147" t="e">
        <f t="shared" si="46"/>
        <v>#DIV/0!</v>
      </c>
      <c r="CQ81" s="147" t="e">
        <f t="shared" si="47"/>
        <v>#DIV/0!</v>
      </c>
      <c r="CR81" s="147" t="e">
        <f t="shared" si="48"/>
        <v>#DIV/0!</v>
      </c>
      <c r="CS81" s="147" t="e">
        <f t="shared" si="49"/>
        <v>#DIV/0!</v>
      </c>
      <c r="CT81" s="147" t="e">
        <f t="shared" si="50"/>
        <v>#DIV/0!</v>
      </c>
      <c r="CU81" s="147" t="e">
        <f t="shared" si="51"/>
        <v>#DIV/0!</v>
      </c>
      <c r="CV81" s="147" t="e">
        <f t="shared" si="52"/>
        <v>#DIV/0!</v>
      </c>
    </row>
    <row r="82" spans="1:100">
      <c r="A82" s="213" t="str">
        <f t="shared" si="27"/>
        <v xml:space="preserve"> 19000100</v>
      </c>
      <c r="B82" s="217"/>
      <c r="C82" s="193"/>
      <c r="D82" s="200"/>
      <c r="E82" s="200"/>
      <c r="F82" s="200"/>
      <c r="G82" s="200"/>
      <c r="H82" s="200"/>
      <c r="I82" s="194"/>
      <c r="J82" s="194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7"/>
      <c r="V82" s="197"/>
      <c r="W82" s="197"/>
      <c r="X82" s="197"/>
      <c r="Y82" s="197"/>
      <c r="Z82" s="197"/>
      <c r="AA82" s="197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44"/>
      <c r="BU82" s="244"/>
      <c r="BV82" s="244"/>
      <c r="BW82" s="216"/>
      <c r="BX82" s="43">
        <f t="shared" si="28"/>
        <v>0</v>
      </c>
      <c r="BY82" s="43">
        <f t="shared" si="29"/>
        <v>0</v>
      </c>
      <c r="BZ82" s="43">
        <f t="shared" si="30"/>
        <v>0</v>
      </c>
      <c r="CA82" s="43">
        <f t="shared" si="31"/>
        <v>0</v>
      </c>
      <c r="CB82" s="43">
        <f t="shared" si="32"/>
        <v>0</v>
      </c>
      <c r="CC82" s="43">
        <f t="shared" si="33"/>
        <v>0</v>
      </c>
      <c r="CD82" s="43">
        <f t="shared" si="34"/>
        <v>0</v>
      </c>
      <c r="CE82" s="43" t="e">
        <f t="shared" si="35"/>
        <v>#DIV/0!</v>
      </c>
      <c r="CF82" s="43" t="e">
        <f t="shared" si="36"/>
        <v>#VALUE!</v>
      </c>
      <c r="CG82" s="44" t="e">
        <f t="shared" si="37"/>
        <v>#VALUE!</v>
      </c>
      <c r="CH82" s="43" t="e">
        <f t="shared" si="38"/>
        <v>#VALUE!</v>
      </c>
      <c r="CI82" s="43" t="e">
        <f t="shared" si="39"/>
        <v>#VALUE!</v>
      </c>
      <c r="CJ82" s="44" t="e">
        <f t="shared" si="40"/>
        <v>#VALUE!</v>
      </c>
      <c r="CK82" s="44" t="e">
        <f t="shared" si="41"/>
        <v>#VALUE!</v>
      </c>
      <c r="CL82" t="str">
        <f t="shared" si="42"/>
        <v>19000100</v>
      </c>
      <c r="CM82" s="55">
        <f t="shared" si="43"/>
        <v>0</v>
      </c>
      <c r="CN82" s="147" t="e">
        <f t="shared" si="44"/>
        <v>#DIV/0!</v>
      </c>
      <c r="CO82" s="147" t="e">
        <f t="shared" si="45"/>
        <v>#DIV/0!</v>
      </c>
      <c r="CP82" s="147" t="e">
        <f t="shared" si="46"/>
        <v>#DIV/0!</v>
      </c>
      <c r="CQ82" s="147" t="e">
        <f t="shared" si="47"/>
        <v>#DIV/0!</v>
      </c>
      <c r="CR82" s="147" t="e">
        <f t="shared" si="48"/>
        <v>#DIV/0!</v>
      </c>
      <c r="CS82" s="147" t="e">
        <f t="shared" si="49"/>
        <v>#DIV/0!</v>
      </c>
      <c r="CT82" s="147" t="e">
        <f t="shared" si="50"/>
        <v>#DIV/0!</v>
      </c>
      <c r="CU82" s="147" t="e">
        <f t="shared" si="51"/>
        <v>#DIV/0!</v>
      </c>
      <c r="CV82" s="147" t="e">
        <f t="shared" si="52"/>
        <v>#DIV/0!</v>
      </c>
    </row>
    <row r="83" spans="1:100">
      <c r="A83" s="213" t="str">
        <f t="shared" si="27"/>
        <v xml:space="preserve"> 19000100</v>
      </c>
      <c r="B83" s="217"/>
      <c r="C83" s="193"/>
      <c r="D83" s="200"/>
      <c r="E83" s="200"/>
      <c r="F83" s="200"/>
      <c r="G83" s="200"/>
      <c r="H83" s="200"/>
      <c r="I83" s="194"/>
      <c r="J83" s="194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7"/>
      <c r="V83" s="197"/>
      <c r="W83" s="197"/>
      <c r="X83" s="197"/>
      <c r="Y83" s="197"/>
      <c r="Z83" s="197"/>
      <c r="AA83" s="197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44"/>
      <c r="BU83" s="244"/>
      <c r="BV83" s="244"/>
      <c r="BW83" s="216"/>
      <c r="BX83" s="43">
        <f t="shared" si="28"/>
        <v>0</v>
      </c>
      <c r="BY83" s="43">
        <f t="shared" si="29"/>
        <v>0</v>
      </c>
      <c r="BZ83" s="43">
        <f t="shared" si="30"/>
        <v>0</v>
      </c>
      <c r="CA83" s="43">
        <f t="shared" si="31"/>
        <v>0</v>
      </c>
      <c r="CB83" s="43">
        <f t="shared" si="32"/>
        <v>0</v>
      </c>
      <c r="CC83" s="43">
        <f t="shared" si="33"/>
        <v>0</v>
      </c>
      <c r="CD83" s="43">
        <f t="shared" si="34"/>
        <v>0</v>
      </c>
      <c r="CE83" s="43" t="e">
        <f t="shared" si="35"/>
        <v>#DIV/0!</v>
      </c>
      <c r="CF83" s="43" t="e">
        <f t="shared" si="36"/>
        <v>#VALUE!</v>
      </c>
      <c r="CG83" s="44" t="e">
        <f t="shared" si="37"/>
        <v>#VALUE!</v>
      </c>
      <c r="CH83" s="43" t="e">
        <f t="shared" si="38"/>
        <v>#VALUE!</v>
      </c>
      <c r="CI83" s="43" t="e">
        <f t="shared" si="39"/>
        <v>#VALUE!</v>
      </c>
      <c r="CJ83" s="44" t="e">
        <f t="shared" si="40"/>
        <v>#VALUE!</v>
      </c>
      <c r="CK83" s="44" t="e">
        <f t="shared" si="41"/>
        <v>#VALUE!</v>
      </c>
      <c r="CL83" t="str">
        <f t="shared" si="42"/>
        <v>19000100</v>
      </c>
      <c r="CM83" s="55">
        <f t="shared" si="43"/>
        <v>0</v>
      </c>
      <c r="CN83" s="147" t="e">
        <f t="shared" si="44"/>
        <v>#DIV/0!</v>
      </c>
      <c r="CO83" s="147" t="e">
        <f t="shared" si="45"/>
        <v>#DIV/0!</v>
      </c>
      <c r="CP83" s="147" t="e">
        <f t="shared" si="46"/>
        <v>#DIV/0!</v>
      </c>
      <c r="CQ83" s="147" t="e">
        <f t="shared" si="47"/>
        <v>#DIV/0!</v>
      </c>
      <c r="CR83" s="147" t="e">
        <f t="shared" si="48"/>
        <v>#DIV/0!</v>
      </c>
      <c r="CS83" s="147" t="e">
        <f t="shared" si="49"/>
        <v>#DIV/0!</v>
      </c>
      <c r="CT83" s="147" t="e">
        <f t="shared" si="50"/>
        <v>#DIV/0!</v>
      </c>
      <c r="CU83" s="147" t="e">
        <f t="shared" si="51"/>
        <v>#DIV/0!</v>
      </c>
      <c r="CV83" s="147" t="e">
        <f t="shared" si="52"/>
        <v>#DIV/0!</v>
      </c>
    </row>
    <row r="84" spans="1:100">
      <c r="A84" s="213" t="str">
        <f t="shared" si="27"/>
        <v xml:space="preserve"> 19000100</v>
      </c>
      <c r="B84" s="217"/>
      <c r="C84" s="193"/>
      <c r="D84" s="200"/>
      <c r="E84" s="200"/>
      <c r="F84" s="200"/>
      <c r="G84" s="200"/>
      <c r="H84" s="200"/>
      <c r="I84" s="194"/>
      <c r="J84" s="194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7"/>
      <c r="V84" s="197"/>
      <c r="W84" s="197"/>
      <c r="X84" s="197"/>
      <c r="Y84" s="197"/>
      <c r="Z84" s="197"/>
      <c r="AA84" s="197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44"/>
      <c r="BU84" s="244"/>
      <c r="BV84" s="244"/>
      <c r="BW84" s="216"/>
      <c r="BX84" s="43">
        <f t="shared" si="28"/>
        <v>0</v>
      </c>
      <c r="BY84" s="43">
        <f t="shared" si="29"/>
        <v>0</v>
      </c>
      <c r="BZ84" s="43">
        <f t="shared" si="30"/>
        <v>0</v>
      </c>
      <c r="CA84" s="43">
        <f t="shared" si="31"/>
        <v>0</v>
      </c>
      <c r="CB84" s="43">
        <f t="shared" si="32"/>
        <v>0</v>
      </c>
      <c r="CC84" s="43">
        <f t="shared" si="33"/>
        <v>0</v>
      </c>
      <c r="CD84" s="43">
        <f t="shared" si="34"/>
        <v>0</v>
      </c>
      <c r="CE84" s="43" t="e">
        <f t="shared" si="35"/>
        <v>#DIV/0!</v>
      </c>
      <c r="CF84" s="43" t="e">
        <f t="shared" si="36"/>
        <v>#VALUE!</v>
      </c>
      <c r="CG84" s="44" t="e">
        <f t="shared" si="37"/>
        <v>#VALUE!</v>
      </c>
      <c r="CH84" s="43" t="e">
        <f t="shared" si="38"/>
        <v>#VALUE!</v>
      </c>
      <c r="CI84" s="43" t="e">
        <f t="shared" si="39"/>
        <v>#VALUE!</v>
      </c>
      <c r="CJ84" s="44" t="e">
        <f t="shared" si="40"/>
        <v>#VALUE!</v>
      </c>
      <c r="CK84" s="44" t="e">
        <f t="shared" si="41"/>
        <v>#VALUE!</v>
      </c>
      <c r="CL84" t="str">
        <f t="shared" si="42"/>
        <v>19000100</v>
      </c>
      <c r="CM84" s="55">
        <f t="shared" si="43"/>
        <v>0</v>
      </c>
      <c r="CN84" s="147" t="e">
        <f t="shared" si="44"/>
        <v>#DIV/0!</v>
      </c>
      <c r="CO84" s="147" t="e">
        <f t="shared" si="45"/>
        <v>#DIV/0!</v>
      </c>
      <c r="CP84" s="147" t="e">
        <f t="shared" si="46"/>
        <v>#DIV/0!</v>
      </c>
      <c r="CQ84" s="147" t="e">
        <f t="shared" si="47"/>
        <v>#DIV/0!</v>
      </c>
      <c r="CR84" s="147" t="e">
        <f t="shared" si="48"/>
        <v>#DIV/0!</v>
      </c>
      <c r="CS84" s="147" t="e">
        <f t="shared" si="49"/>
        <v>#DIV/0!</v>
      </c>
      <c r="CT84" s="147" t="e">
        <f t="shared" si="50"/>
        <v>#DIV/0!</v>
      </c>
      <c r="CU84" s="147" t="e">
        <f t="shared" si="51"/>
        <v>#DIV/0!</v>
      </c>
      <c r="CV84" s="147" t="e">
        <f t="shared" si="52"/>
        <v>#DIV/0!</v>
      </c>
    </row>
    <row r="85" spans="1:100">
      <c r="A85" s="213" t="str">
        <f t="shared" si="27"/>
        <v xml:space="preserve"> 19000100</v>
      </c>
      <c r="B85" s="217"/>
      <c r="C85" s="193"/>
      <c r="D85" s="200"/>
      <c r="E85" s="200"/>
      <c r="F85" s="200"/>
      <c r="G85" s="200"/>
      <c r="H85" s="200"/>
      <c r="I85" s="194"/>
      <c r="J85" s="194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7"/>
      <c r="V85" s="197"/>
      <c r="W85" s="197"/>
      <c r="X85" s="197"/>
      <c r="Y85" s="197"/>
      <c r="Z85" s="197"/>
      <c r="AA85" s="197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44"/>
      <c r="BU85" s="244"/>
      <c r="BV85" s="244"/>
      <c r="BW85" s="216"/>
      <c r="BX85" s="43">
        <f t="shared" si="28"/>
        <v>0</v>
      </c>
      <c r="BY85" s="43">
        <f t="shared" si="29"/>
        <v>0</v>
      </c>
      <c r="BZ85" s="43">
        <f t="shared" si="30"/>
        <v>0</v>
      </c>
      <c r="CA85" s="43">
        <f t="shared" si="31"/>
        <v>0</v>
      </c>
      <c r="CB85" s="43">
        <f t="shared" si="32"/>
        <v>0</v>
      </c>
      <c r="CC85" s="43">
        <f t="shared" si="33"/>
        <v>0</v>
      </c>
      <c r="CD85" s="43">
        <f t="shared" si="34"/>
        <v>0</v>
      </c>
      <c r="CE85" s="43" t="e">
        <f t="shared" si="35"/>
        <v>#DIV/0!</v>
      </c>
      <c r="CF85" s="43" t="e">
        <f t="shared" si="36"/>
        <v>#VALUE!</v>
      </c>
      <c r="CG85" s="44" t="e">
        <f t="shared" si="37"/>
        <v>#VALUE!</v>
      </c>
      <c r="CH85" s="43" t="e">
        <f t="shared" si="38"/>
        <v>#VALUE!</v>
      </c>
      <c r="CI85" s="43" t="e">
        <f t="shared" si="39"/>
        <v>#VALUE!</v>
      </c>
      <c r="CJ85" s="44" t="e">
        <f t="shared" si="40"/>
        <v>#VALUE!</v>
      </c>
      <c r="CK85" s="44" t="e">
        <f t="shared" si="41"/>
        <v>#VALUE!</v>
      </c>
      <c r="CL85" t="str">
        <f t="shared" si="42"/>
        <v>19000100</v>
      </c>
      <c r="CM85" s="55">
        <f t="shared" si="43"/>
        <v>0</v>
      </c>
      <c r="CN85" s="147" t="e">
        <f t="shared" si="44"/>
        <v>#DIV/0!</v>
      </c>
      <c r="CO85" s="147" t="e">
        <f t="shared" si="45"/>
        <v>#DIV/0!</v>
      </c>
      <c r="CP85" s="147" t="e">
        <f t="shared" si="46"/>
        <v>#DIV/0!</v>
      </c>
      <c r="CQ85" s="147" t="e">
        <f t="shared" si="47"/>
        <v>#DIV/0!</v>
      </c>
      <c r="CR85" s="147" t="e">
        <f t="shared" si="48"/>
        <v>#DIV/0!</v>
      </c>
      <c r="CS85" s="147" t="e">
        <f t="shared" si="49"/>
        <v>#DIV/0!</v>
      </c>
      <c r="CT85" s="147" t="e">
        <f t="shared" si="50"/>
        <v>#DIV/0!</v>
      </c>
      <c r="CU85" s="147" t="e">
        <f t="shared" si="51"/>
        <v>#DIV/0!</v>
      </c>
      <c r="CV85" s="147" t="e">
        <f t="shared" si="52"/>
        <v>#DIV/0!</v>
      </c>
    </row>
    <row r="86" spans="1:100">
      <c r="A86" s="213" t="str">
        <f t="shared" si="27"/>
        <v xml:space="preserve"> 19000100</v>
      </c>
      <c r="B86" s="217"/>
      <c r="C86" s="193"/>
      <c r="D86" s="200"/>
      <c r="E86" s="200"/>
      <c r="F86" s="200"/>
      <c r="G86" s="200"/>
      <c r="H86" s="200"/>
      <c r="I86" s="194"/>
      <c r="J86" s="194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7"/>
      <c r="V86" s="197"/>
      <c r="W86" s="197"/>
      <c r="X86" s="197"/>
      <c r="Y86" s="197"/>
      <c r="Z86" s="197"/>
      <c r="AA86" s="197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44"/>
      <c r="BU86" s="244"/>
      <c r="BV86" s="244"/>
      <c r="BW86" s="216"/>
      <c r="BX86" s="43">
        <f t="shared" si="28"/>
        <v>0</v>
      </c>
      <c r="BY86" s="43">
        <f t="shared" si="29"/>
        <v>0</v>
      </c>
      <c r="BZ86" s="43">
        <f t="shared" si="30"/>
        <v>0</v>
      </c>
      <c r="CA86" s="43">
        <f t="shared" si="31"/>
        <v>0</v>
      </c>
      <c r="CB86" s="43">
        <f t="shared" si="32"/>
        <v>0</v>
      </c>
      <c r="CC86" s="43">
        <f t="shared" si="33"/>
        <v>0</v>
      </c>
      <c r="CD86" s="43">
        <f t="shared" si="34"/>
        <v>0</v>
      </c>
      <c r="CE86" s="43" t="e">
        <f t="shared" si="35"/>
        <v>#DIV/0!</v>
      </c>
      <c r="CF86" s="43" t="e">
        <f t="shared" si="36"/>
        <v>#VALUE!</v>
      </c>
      <c r="CG86" s="44" t="e">
        <f t="shared" si="37"/>
        <v>#VALUE!</v>
      </c>
      <c r="CH86" s="43" t="e">
        <f t="shared" si="38"/>
        <v>#VALUE!</v>
      </c>
      <c r="CI86" s="43" t="e">
        <f t="shared" si="39"/>
        <v>#VALUE!</v>
      </c>
      <c r="CJ86" s="44" t="e">
        <f t="shared" si="40"/>
        <v>#VALUE!</v>
      </c>
      <c r="CK86" s="44" t="e">
        <f t="shared" si="41"/>
        <v>#VALUE!</v>
      </c>
      <c r="CL86" t="str">
        <f t="shared" si="42"/>
        <v>19000100</v>
      </c>
      <c r="CM86" s="55">
        <f t="shared" si="43"/>
        <v>0</v>
      </c>
      <c r="CN86" s="147" t="e">
        <f t="shared" si="44"/>
        <v>#DIV/0!</v>
      </c>
      <c r="CO86" s="147" t="e">
        <f t="shared" si="45"/>
        <v>#DIV/0!</v>
      </c>
      <c r="CP86" s="147" t="e">
        <f t="shared" si="46"/>
        <v>#DIV/0!</v>
      </c>
      <c r="CQ86" s="147" t="e">
        <f t="shared" si="47"/>
        <v>#DIV/0!</v>
      </c>
      <c r="CR86" s="147" t="e">
        <f t="shared" si="48"/>
        <v>#DIV/0!</v>
      </c>
      <c r="CS86" s="147" t="e">
        <f t="shared" si="49"/>
        <v>#DIV/0!</v>
      </c>
      <c r="CT86" s="147" t="e">
        <f t="shared" si="50"/>
        <v>#DIV/0!</v>
      </c>
      <c r="CU86" s="147" t="e">
        <f t="shared" si="51"/>
        <v>#DIV/0!</v>
      </c>
      <c r="CV86" s="147" t="e">
        <f t="shared" si="52"/>
        <v>#DIV/0!</v>
      </c>
    </row>
    <row r="87" spans="1:100">
      <c r="A87" s="213" t="str">
        <f t="shared" si="27"/>
        <v xml:space="preserve"> 19000100</v>
      </c>
      <c r="B87" s="217"/>
      <c r="C87" s="193"/>
      <c r="D87" s="200"/>
      <c r="E87" s="200"/>
      <c r="F87" s="200"/>
      <c r="G87" s="200"/>
      <c r="H87" s="200"/>
      <c r="I87" s="194"/>
      <c r="J87" s="194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7"/>
      <c r="V87" s="197"/>
      <c r="W87" s="197"/>
      <c r="X87" s="197"/>
      <c r="Y87" s="197"/>
      <c r="Z87" s="197"/>
      <c r="AA87" s="197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44"/>
      <c r="BU87" s="244"/>
      <c r="BV87" s="244"/>
      <c r="BW87" s="216"/>
      <c r="BX87" s="43">
        <f t="shared" si="28"/>
        <v>0</v>
      </c>
      <c r="BY87" s="43">
        <f t="shared" si="29"/>
        <v>0</v>
      </c>
      <c r="BZ87" s="43">
        <f t="shared" si="30"/>
        <v>0</v>
      </c>
      <c r="CA87" s="43">
        <f t="shared" si="31"/>
        <v>0</v>
      </c>
      <c r="CB87" s="43">
        <f t="shared" si="32"/>
        <v>0</v>
      </c>
      <c r="CC87" s="43">
        <f t="shared" si="33"/>
        <v>0</v>
      </c>
      <c r="CD87" s="43">
        <f t="shared" si="34"/>
        <v>0</v>
      </c>
      <c r="CE87" s="43" t="e">
        <f t="shared" si="35"/>
        <v>#DIV/0!</v>
      </c>
      <c r="CF87" s="43" t="e">
        <f t="shared" si="36"/>
        <v>#VALUE!</v>
      </c>
      <c r="CG87" s="44" t="e">
        <f t="shared" si="37"/>
        <v>#VALUE!</v>
      </c>
      <c r="CH87" s="43" t="e">
        <f t="shared" si="38"/>
        <v>#VALUE!</v>
      </c>
      <c r="CI87" s="43" t="e">
        <f t="shared" si="39"/>
        <v>#VALUE!</v>
      </c>
      <c r="CJ87" s="44" t="e">
        <f t="shared" si="40"/>
        <v>#VALUE!</v>
      </c>
      <c r="CK87" s="44" t="e">
        <f t="shared" si="41"/>
        <v>#VALUE!</v>
      </c>
      <c r="CL87" t="str">
        <f t="shared" si="42"/>
        <v>19000100</v>
      </c>
      <c r="CM87" s="55">
        <f t="shared" si="43"/>
        <v>0</v>
      </c>
      <c r="CN87" s="147" t="e">
        <f t="shared" si="44"/>
        <v>#DIV/0!</v>
      </c>
      <c r="CO87" s="147" t="e">
        <f t="shared" si="45"/>
        <v>#DIV/0!</v>
      </c>
      <c r="CP87" s="147" t="e">
        <f t="shared" si="46"/>
        <v>#DIV/0!</v>
      </c>
      <c r="CQ87" s="147" t="e">
        <f t="shared" si="47"/>
        <v>#DIV/0!</v>
      </c>
      <c r="CR87" s="147" t="e">
        <f t="shared" si="48"/>
        <v>#DIV/0!</v>
      </c>
      <c r="CS87" s="147" t="e">
        <f t="shared" si="49"/>
        <v>#DIV/0!</v>
      </c>
      <c r="CT87" s="147" t="e">
        <f t="shared" si="50"/>
        <v>#DIV/0!</v>
      </c>
      <c r="CU87" s="147" t="e">
        <f t="shared" si="51"/>
        <v>#DIV/0!</v>
      </c>
      <c r="CV87" s="147" t="e">
        <f t="shared" si="52"/>
        <v>#DIV/0!</v>
      </c>
    </row>
    <row r="88" spans="1:100">
      <c r="A88" s="213" t="str">
        <f t="shared" si="27"/>
        <v xml:space="preserve"> 19000100</v>
      </c>
      <c r="B88" s="217"/>
      <c r="C88" s="193"/>
      <c r="D88" s="200"/>
      <c r="E88" s="200"/>
      <c r="F88" s="200"/>
      <c r="G88" s="200"/>
      <c r="H88" s="200"/>
      <c r="I88" s="194"/>
      <c r="J88" s="194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7"/>
      <c r="V88" s="197"/>
      <c r="W88" s="197"/>
      <c r="X88" s="197"/>
      <c r="Y88" s="197"/>
      <c r="Z88" s="197"/>
      <c r="AA88" s="197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44"/>
      <c r="BU88" s="244"/>
      <c r="BV88" s="244"/>
      <c r="BW88" s="216"/>
      <c r="BX88" s="43">
        <f t="shared" si="28"/>
        <v>0</v>
      </c>
      <c r="BY88" s="43">
        <f t="shared" si="29"/>
        <v>0</v>
      </c>
      <c r="BZ88" s="43">
        <f t="shared" si="30"/>
        <v>0</v>
      </c>
      <c r="CA88" s="43">
        <f t="shared" si="31"/>
        <v>0</v>
      </c>
      <c r="CB88" s="43">
        <f t="shared" si="32"/>
        <v>0</v>
      </c>
      <c r="CC88" s="43">
        <f t="shared" si="33"/>
        <v>0</v>
      </c>
      <c r="CD88" s="43">
        <f t="shared" si="34"/>
        <v>0</v>
      </c>
      <c r="CE88" s="43" t="e">
        <f t="shared" si="35"/>
        <v>#DIV/0!</v>
      </c>
      <c r="CF88" s="43" t="e">
        <f t="shared" si="36"/>
        <v>#VALUE!</v>
      </c>
      <c r="CG88" s="44" t="e">
        <f t="shared" si="37"/>
        <v>#VALUE!</v>
      </c>
      <c r="CH88" s="43" t="e">
        <f t="shared" si="38"/>
        <v>#VALUE!</v>
      </c>
      <c r="CI88" s="43" t="e">
        <f t="shared" si="39"/>
        <v>#VALUE!</v>
      </c>
      <c r="CJ88" s="44" t="e">
        <f t="shared" si="40"/>
        <v>#VALUE!</v>
      </c>
      <c r="CK88" s="44" t="e">
        <f t="shared" si="41"/>
        <v>#VALUE!</v>
      </c>
      <c r="CL88" t="str">
        <f t="shared" si="42"/>
        <v>19000100</v>
      </c>
      <c r="CM88" s="55">
        <f t="shared" si="43"/>
        <v>0</v>
      </c>
      <c r="CN88" s="147" t="e">
        <f t="shared" si="44"/>
        <v>#DIV/0!</v>
      </c>
      <c r="CO88" s="147" t="e">
        <f t="shared" si="45"/>
        <v>#DIV/0!</v>
      </c>
      <c r="CP88" s="147" t="e">
        <f t="shared" si="46"/>
        <v>#DIV/0!</v>
      </c>
      <c r="CQ88" s="147" t="e">
        <f t="shared" si="47"/>
        <v>#DIV/0!</v>
      </c>
      <c r="CR88" s="147" t="e">
        <f t="shared" si="48"/>
        <v>#DIV/0!</v>
      </c>
      <c r="CS88" s="147" t="e">
        <f t="shared" si="49"/>
        <v>#DIV/0!</v>
      </c>
      <c r="CT88" s="147" t="e">
        <f t="shared" si="50"/>
        <v>#DIV/0!</v>
      </c>
      <c r="CU88" s="147" t="e">
        <f t="shared" si="51"/>
        <v>#DIV/0!</v>
      </c>
      <c r="CV88" s="147" t="e">
        <f t="shared" si="52"/>
        <v>#DIV/0!</v>
      </c>
    </row>
    <row r="89" spans="1:100">
      <c r="A89" s="213" t="str">
        <f t="shared" si="27"/>
        <v xml:space="preserve"> 19000100</v>
      </c>
      <c r="B89" s="217"/>
      <c r="C89" s="193"/>
      <c r="D89" s="200"/>
      <c r="E89" s="200"/>
      <c r="F89" s="200"/>
      <c r="G89" s="200"/>
      <c r="H89" s="200"/>
      <c r="I89" s="194"/>
      <c r="J89" s="194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7"/>
      <c r="V89" s="197"/>
      <c r="W89" s="197"/>
      <c r="X89" s="197"/>
      <c r="Y89" s="197"/>
      <c r="Z89" s="197"/>
      <c r="AA89" s="197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44"/>
      <c r="BU89" s="244"/>
      <c r="BV89" s="244"/>
      <c r="BW89" s="216"/>
      <c r="BX89" s="43">
        <f t="shared" si="28"/>
        <v>0</v>
      </c>
      <c r="BY89" s="43">
        <f t="shared" si="29"/>
        <v>0</v>
      </c>
      <c r="BZ89" s="43">
        <f t="shared" si="30"/>
        <v>0</v>
      </c>
      <c r="CA89" s="43">
        <f t="shared" si="31"/>
        <v>0</v>
      </c>
      <c r="CB89" s="43">
        <f t="shared" si="32"/>
        <v>0</v>
      </c>
      <c r="CC89" s="43">
        <f t="shared" si="33"/>
        <v>0</v>
      </c>
      <c r="CD89" s="43">
        <f t="shared" si="34"/>
        <v>0</v>
      </c>
      <c r="CE89" s="43" t="e">
        <f t="shared" si="35"/>
        <v>#DIV/0!</v>
      </c>
      <c r="CF89" s="43" t="e">
        <f t="shared" si="36"/>
        <v>#VALUE!</v>
      </c>
      <c r="CG89" s="44" t="e">
        <f t="shared" si="37"/>
        <v>#VALUE!</v>
      </c>
      <c r="CH89" s="43" t="e">
        <f t="shared" si="38"/>
        <v>#VALUE!</v>
      </c>
      <c r="CI89" s="43" t="e">
        <f t="shared" si="39"/>
        <v>#VALUE!</v>
      </c>
      <c r="CJ89" s="44" t="e">
        <f t="shared" si="40"/>
        <v>#VALUE!</v>
      </c>
      <c r="CK89" s="44" t="e">
        <f t="shared" si="41"/>
        <v>#VALUE!</v>
      </c>
      <c r="CL89" t="str">
        <f t="shared" si="42"/>
        <v>19000100</v>
      </c>
      <c r="CM89" s="55">
        <f t="shared" si="43"/>
        <v>0</v>
      </c>
      <c r="CN89" s="147" t="e">
        <f t="shared" si="44"/>
        <v>#DIV/0!</v>
      </c>
      <c r="CO89" s="147" t="e">
        <f t="shared" si="45"/>
        <v>#DIV/0!</v>
      </c>
      <c r="CP89" s="147" t="e">
        <f t="shared" si="46"/>
        <v>#DIV/0!</v>
      </c>
      <c r="CQ89" s="147" t="e">
        <f t="shared" si="47"/>
        <v>#DIV/0!</v>
      </c>
      <c r="CR89" s="147" t="e">
        <f t="shared" si="48"/>
        <v>#DIV/0!</v>
      </c>
      <c r="CS89" s="147" t="e">
        <f t="shared" si="49"/>
        <v>#DIV/0!</v>
      </c>
      <c r="CT89" s="147" t="e">
        <f t="shared" si="50"/>
        <v>#DIV/0!</v>
      </c>
      <c r="CU89" s="147" t="e">
        <f t="shared" si="51"/>
        <v>#DIV/0!</v>
      </c>
      <c r="CV89" s="147" t="e">
        <f t="shared" si="52"/>
        <v>#DIV/0!</v>
      </c>
    </row>
    <row r="90" spans="1:100">
      <c r="A90" s="213" t="str">
        <f t="shared" si="27"/>
        <v xml:space="preserve"> 19000100</v>
      </c>
      <c r="B90" s="217"/>
      <c r="C90" s="193"/>
      <c r="D90" s="200"/>
      <c r="E90" s="200"/>
      <c r="F90" s="200"/>
      <c r="G90" s="200"/>
      <c r="H90" s="200"/>
      <c r="I90" s="194"/>
      <c r="J90" s="194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7"/>
      <c r="V90" s="197"/>
      <c r="W90" s="197"/>
      <c r="X90" s="197"/>
      <c r="Y90" s="197"/>
      <c r="Z90" s="197"/>
      <c r="AA90" s="197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44"/>
      <c r="BU90" s="244"/>
      <c r="BV90" s="244"/>
      <c r="BW90" s="216"/>
      <c r="BX90" s="43">
        <f t="shared" si="28"/>
        <v>0</v>
      </c>
      <c r="BY90" s="43">
        <f t="shared" si="29"/>
        <v>0</v>
      </c>
      <c r="BZ90" s="43">
        <f t="shared" si="30"/>
        <v>0</v>
      </c>
      <c r="CA90" s="43">
        <f t="shared" si="31"/>
        <v>0</v>
      </c>
      <c r="CB90" s="43">
        <f t="shared" si="32"/>
        <v>0</v>
      </c>
      <c r="CC90" s="43">
        <f t="shared" si="33"/>
        <v>0</v>
      </c>
      <c r="CD90" s="43">
        <f t="shared" si="34"/>
        <v>0</v>
      </c>
      <c r="CE90" s="43" t="e">
        <f t="shared" si="35"/>
        <v>#DIV/0!</v>
      </c>
      <c r="CF90" s="43" t="e">
        <f t="shared" si="36"/>
        <v>#VALUE!</v>
      </c>
      <c r="CG90" s="44" t="e">
        <f t="shared" si="37"/>
        <v>#VALUE!</v>
      </c>
      <c r="CH90" s="43" t="e">
        <f t="shared" si="38"/>
        <v>#VALUE!</v>
      </c>
      <c r="CI90" s="43" t="e">
        <f t="shared" si="39"/>
        <v>#VALUE!</v>
      </c>
      <c r="CJ90" s="44" t="e">
        <f t="shared" si="40"/>
        <v>#VALUE!</v>
      </c>
      <c r="CK90" s="44" t="e">
        <f t="shared" si="41"/>
        <v>#VALUE!</v>
      </c>
      <c r="CL90" t="str">
        <f t="shared" si="42"/>
        <v>19000100</v>
      </c>
      <c r="CM90" s="55">
        <f t="shared" si="43"/>
        <v>0</v>
      </c>
      <c r="CN90" s="147" t="e">
        <f t="shared" si="44"/>
        <v>#DIV/0!</v>
      </c>
      <c r="CO90" s="147" t="e">
        <f t="shared" si="45"/>
        <v>#DIV/0!</v>
      </c>
      <c r="CP90" s="147" t="e">
        <f t="shared" si="46"/>
        <v>#DIV/0!</v>
      </c>
      <c r="CQ90" s="147" t="e">
        <f t="shared" si="47"/>
        <v>#DIV/0!</v>
      </c>
      <c r="CR90" s="147" t="e">
        <f t="shared" si="48"/>
        <v>#DIV/0!</v>
      </c>
      <c r="CS90" s="147" t="e">
        <f t="shared" si="49"/>
        <v>#DIV/0!</v>
      </c>
      <c r="CT90" s="147" t="e">
        <f t="shared" si="50"/>
        <v>#DIV/0!</v>
      </c>
      <c r="CU90" s="147" t="e">
        <f t="shared" si="51"/>
        <v>#DIV/0!</v>
      </c>
      <c r="CV90" s="147" t="e">
        <f t="shared" si="52"/>
        <v>#DIV/0!</v>
      </c>
    </row>
    <row r="91" spans="1:100">
      <c r="A91" s="213" t="str">
        <f t="shared" si="27"/>
        <v xml:space="preserve"> 19000100</v>
      </c>
      <c r="B91" s="217"/>
      <c r="C91" s="193"/>
      <c r="D91" s="200"/>
      <c r="E91" s="200"/>
      <c r="F91" s="200"/>
      <c r="G91" s="200"/>
      <c r="H91" s="200"/>
      <c r="I91" s="194"/>
      <c r="J91" s="194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7"/>
      <c r="V91" s="197"/>
      <c r="W91" s="197"/>
      <c r="X91" s="197"/>
      <c r="Y91" s="197"/>
      <c r="Z91" s="197"/>
      <c r="AA91" s="197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44"/>
      <c r="BU91" s="244"/>
      <c r="BV91" s="244"/>
      <c r="BW91" s="216"/>
      <c r="BX91" s="43">
        <f t="shared" si="28"/>
        <v>0</v>
      </c>
      <c r="BY91" s="43">
        <f t="shared" si="29"/>
        <v>0</v>
      </c>
      <c r="BZ91" s="43">
        <f t="shared" si="30"/>
        <v>0</v>
      </c>
      <c r="CA91" s="43">
        <f t="shared" si="31"/>
        <v>0</v>
      </c>
      <c r="CB91" s="43">
        <f t="shared" si="32"/>
        <v>0</v>
      </c>
      <c r="CC91" s="43">
        <f t="shared" si="33"/>
        <v>0</v>
      </c>
      <c r="CD91" s="43">
        <f t="shared" si="34"/>
        <v>0</v>
      </c>
      <c r="CE91" s="43" t="e">
        <f t="shared" si="35"/>
        <v>#DIV/0!</v>
      </c>
      <c r="CF91" s="43" t="e">
        <f t="shared" si="36"/>
        <v>#VALUE!</v>
      </c>
      <c r="CG91" s="44" t="e">
        <f t="shared" si="37"/>
        <v>#VALUE!</v>
      </c>
      <c r="CH91" s="43" t="e">
        <f t="shared" si="38"/>
        <v>#VALUE!</v>
      </c>
      <c r="CI91" s="43" t="e">
        <f t="shared" si="39"/>
        <v>#VALUE!</v>
      </c>
      <c r="CJ91" s="44" t="e">
        <f t="shared" si="40"/>
        <v>#VALUE!</v>
      </c>
      <c r="CK91" s="44" t="e">
        <f t="shared" si="41"/>
        <v>#VALUE!</v>
      </c>
      <c r="CL91" t="str">
        <f t="shared" si="42"/>
        <v>19000100</v>
      </c>
      <c r="CM91" s="55">
        <f t="shared" si="43"/>
        <v>0</v>
      </c>
      <c r="CN91" s="147" t="e">
        <f t="shared" si="44"/>
        <v>#DIV/0!</v>
      </c>
      <c r="CO91" s="147" t="e">
        <f t="shared" si="45"/>
        <v>#DIV/0!</v>
      </c>
      <c r="CP91" s="147" t="e">
        <f t="shared" si="46"/>
        <v>#DIV/0!</v>
      </c>
      <c r="CQ91" s="147" t="e">
        <f t="shared" si="47"/>
        <v>#DIV/0!</v>
      </c>
      <c r="CR91" s="147" t="e">
        <f t="shared" si="48"/>
        <v>#DIV/0!</v>
      </c>
      <c r="CS91" s="147" t="e">
        <f t="shared" si="49"/>
        <v>#DIV/0!</v>
      </c>
      <c r="CT91" s="147" t="e">
        <f t="shared" si="50"/>
        <v>#DIV/0!</v>
      </c>
      <c r="CU91" s="147" t="e">
        <f t="shared" si="51"/>
        <v>#DIV/0!</v>
      </c>
      <c r="CV91" s="147" t="e">
        <f t="shared" si="52"/>
        <v>#DIV/0!</v>
      </c>
    </row>
    <row r="92" spans="1:100">
      <c r="A92" s="213" t="str">
        <f t="shared" si="27"/>
        <v xml:space="preserve"> 19000100</v>
      </c>
      <c r="B92" s="217"/>
      <c r="C92" s="193"/>
      <c r="D92" s="200"/>
      <c r="E92" s="200"/>
      <c r="F92" s="200"/>
      <c r="G92" s="200"/>
      <c r="H92" s="200"/>
      <c r="I92" s="194"/>
      <c r="J92" s="194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7"/>
      <c r="V92" s="197"/>
      <c r="W92" s="197"/>
      <c r="X92" s="197"/>
      <c r="Y92" s="197"/>
      <c r="Z92" s="197"/>
      <c r="AA92" s="197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44"/>
      <c r="BU92" s="244"/>
      <c r="BV92" s="244"/>
      <c r="BW92" s="216"/>
      <c r="BX92" s="43">
        <f t="shared" si="28"/>
        <v>0</v>
      </c>
      <c r="BY92" s="43">
        <f t="shared" si="29"/>
        <v>0</v>
      </c>
      <c r="BZ92" s="43">
        <f t="shared" si="30"/>
        <v>0</v>
      </c>
      <c r="CA92" s="43">
        <f t="shared" si="31"/>
        <v>0</v>
      </c>
      <c r="CB92" s="43">
        <f t="shared" si="32"/>
        <v>0</v>
      </c>
      <c r="CC92" s="43">
        <f t="shared" si="33"/>
        <v>0</v>
      </c>
      <c r="CD92" s="43">
        <f t="shared" si="34"/>
        <v>0</v>
      </c>
      <c r="CE92" s="43" t="e">
        <f t="shared" si="35"/>
        <v>#DIV/0!</v>
      </c>
      <c r="CF92" s="43" t="e">
        <f t="shared" si="36"/>
        <v>#VALUE!</v>
      </c>
      <c r="CG92" s="44" t="e">
        <f t="shared" si="37"/>
        <v>#VALUE!</v>
      </c>
      <c r="CH92" s="43" t="e">
        <f t="shared" si="38"/>
        <v>#VALUE!</v>
      </c>
      <c r="CI92" s="43" t="e">
        <f t="shared" si="39"/>
        <v>#VALUE!</v>
      </c>
      <c r="CJ92" s="44" t="e">
        <f t="shared" si="40"/>
        <v>#VALUE!</v>
      </c>
      <c r="CK92" s="44" t="e">
        <f t="shared" si="41"/>
        <v>#VALUE!</v>
      </c>
      <c r="CL92" t="str">
        <f t="shared" si="42"/>
        <v>19000100</v>
      </c>
      <c r="CM92" s="55">
        <f t="shared" si="43"/>
        <v>0</v>
      </c>
      <c r="CN92" s="147" t="e">
        <f t="shared" si="44"/>
        <v>#DIV/0!</v>
      </c>
      <c r="CO92" s="147" t="e">
        <f t="shared" si="45"/>
        <v>#DIV/0!</v>
      </c>
      <c r="CP92" s="147" t="e">
        <f t="shared" si="46"/>
        <v>#DIV/0!</v>
      </c>
      <c r="CQ92" s="147" t="e">
        <f t="shared" si="47"/>
        <v>#DIV/0!</v>
      </c>
      <c r="CR92" s="147" t="e">
        <f t="shared" si="48"/>
        <v>#DIV/0!</v>
      </c>
      <c r="CS92" s="147" t="e">
        <f t="shared" si="49"/>
        <v>#DIV/0!</v>
      </c>
      <c r="CT92" s="147" t="e">
        <f t="shared" si="50"/>
        <v>#DIV/0!</v>
      </c>
      <c r="CU92" s="147" t="e">
        <f t="shared" si="51"/>
        <v>#DIV/0!</v>
      </c>
      <c r="CV92" s="147" t="e">
        <f t="shared" si="52"/>
        <v>#DIV/0!</v>
      </c>
    </row>
    <row r="93" spans="1:100">
      <c r="A93" s="213" t="str">
        <f t="shared" si="27"/>
        <v xml:space="preserve"> 19000100</v>
      </c>
      <c r="B93" s="217"/>
      <c r="C93" s="193"/>
      <c r="D93" s="200"/>
      <c r="E93" s="200"/>
      <c r="F93" s="200"/>
      <c r="G93" s="200"/>
      <c r="H93" s="200"/>
      <c r="I93" s="194"/>
      <c r="J93" s="194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7"/>
      <c r="V93" s="197"/>
      <c r="W93" s="197"/>
      <c r="X93" s="197"/>
      <c r="Y93" s="197"/>
      <c r="Z93" s="197"/>
      <c r="AA93" s="197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44"/>
      <c r="BU93" s="244"/>
      <c r="BV93" s="244"/>
      <c r="BW93" s="216"/>
      <c r="BX93" s="43">
        <f t="shared" si="28"/>
        <v>0</v>
      </c>
      <c r="BY93" s="43">
        <f t="shared" si="29"/>
        <v>0</v>
      </c>
      <c r="BZ93" s="43">
        <f t="shared" si="30"/>
        <v>0</v>
      </c>
      <c r="CA93" s="43">
        <f t="shared" si="31"/>
        <v>0</v>
      </c>
      <c r="CB93" s="43">
        <f t="shared" si="32"/>
        <v>0</v>
      </c>
      <c r="CC93" s="43">
        <f t="shared" si="33"/>
        <v>0</v>
      </c>
      <c r="CD93" s="43">
        <f t="shared" si="34"/>
        <v>0</v>
      </c>
      <c r="CE93" s="43" t="e">
        <f t="shared" si="35"/>
        <v>#DIV/0!</v>
      </c>
      <c r="CF93" s="43" t="e">
        <f t="shared" si="36"/>
        <v>#VALUE!</v>
      </c>
      <c r="CG93" s="44" t="e">
        <f t="shared" si="37"/>
        <v>#VALUE!</v>
      </c>
      <c r="CH93" s="43" t="e">
        <f t="shared" si="38"/>
        <v>#VALUE!</v>
      </c>
      <c r="CI93" s="43" t="e">
        <f t="shared" si="39"/>
        <v>#VALUE!</v>
      </c>
      <c r="CJ93" s="44" t="e">
        <f t="shared" si="40"/>
        <v>#VALUE!</v>
      </c>
      <c r="CK93" s="44" t="e">
        <f t="shared" si="41"/>
        <v>#VALUE!</v>
      </c>
      <c r="CL93" t="str">
        <f t="shared" si="42"/>
        <v>19000100</v>
      </c>
      <c r="CM93" s="55">
        <f t="shared" si="43"/>
        <v>0</v>
      </c>
      <c r="CN93" s="147" t="e">
        <f t="shared" si="44"/>
        <v>#DIV/0!</v>
      </c>
      <c r="CO93" s="147" t="e">
        <f t="shared" si="45"/>
        <v>#DIV/0!</v>
      </c>
      <c r="CP93" s="147" t="e">
        <f t="shared" si="46"/>
        <v>#DIV/0!</v>
      </c>
      <c r="CQ93" s="147" t="e">
        <f t="shared" si="47"/>
        <v>#DIV/0!</v>
      </c>
      <c r="CR93" s="147" t="e">
        <f t="shared" si="48"/>
        <v>#DIV/0!</v>
      </c>
      <c r="CS93" s="147" t="e">
        <f t="shared" si="49"/>
        <v>#DIV/0!</v>
      </c>
      <c r="CT93" s="147" t="e">
        <f t="shared" si="50"/>
        <v>#DIV/0!</v>
      </c>
      <c r="CU93" s="147" t="e">
        <f t="shared" si="51"/>
        <v>#DIV/0!</v>
      </c>
      <c r="CV93" s="147" t="e">
        <f t="shared" si="52"/>
        <v>#DIV/0!</v>
      </c>
    </row>
    <row r="94" spans="1:100">
      <c r="A94" s="213" t="str">
        <f t="shared" si="27"/>
        <v xml:space="preserve"> 19000100</v>
      </c>
      <c r="B94" s="217"/>
      <c r="C94" s="193"/>
      <c r="D94" s="200"/>
      <c r="E94" s="200"/>
      <c r="F94" s="200"/>
      <c r="G94" s="200"/>
      <c r="H94" s="200"/>
      <c r="I94" s="194"/>
      <c r="J94" s="194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7"/>
      <c r="V94" s="197"/>
      <c r="W94" s="197"/>
      <c r="X94" s="197"/>
      <c r="Y94" s="197"/>
      <c r="Z94" s="197"/>
      <c r="AA94" s="197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44"/>
      <c r="BU94" s="244"/>
      <c r="BV94" s="244"/>
      <c r="BW94" s="216"/>
      <c r="BX94" s="43">
        <f t="shared" si="28"/>
        <v>0</v>
      </c>
      <c r="BY94" s="43">
        <f t="shared" si="29"/>
        <v>0</v>
      </c>
      <c r="BZ94" s="43">
        <f t="shared" si="30"/>
        <v>0</v>
      </c>
      <c r="CA94" s="43">
        <f t="shared" si="31"/>
        <v>0</v>
      </c>
      <c r="CB94" s="43">
        <f t="shared" si="32"/>
        <v>0</v>
      </c>
      <c r="CC94" s="43">
        <f t="shared" si="33"/>
        <v>0</v>
      </c>
      <c r="CD94" s="43">
        <f t="shared" si="34"/>
        <v>0</v>
      </c>
      <c r="CE94" s="43" t="e">
        <f t="shared" si="35"/>
        <v>#DIV/0!</v>
      </c>
      <c r="CF94" s="43" t="e">
        <f t="shared" si="36"/>
        <v>#VALUE!</v>
      </c>
      <c r="CG94" s="44" t="e">
        <f t="shared" si="37"/>
        <v>#VALUE!</v>
      </c>
      <c r="CH94" s="43" t="e">
        <f t="shared" si="38"/>
        <v>#VALUE!</v>
      </c>
      <c r="CI94" s="43" t="e">
        <f t="shared" si="39"/>
        <v>#VALUE!</v>
      </c>
      <c r="CJ94" s="44" t="e">
        <f t="shared" si="40"/>
        <v>#VALUE!</v>
      </c>
      <c r="CK94" s="44" t="e">
        <f t="shared" si="41"/>
        <v>#VALUE!</v>
      </c>
      <c r="CL94" t="str">
        <f t="shared" si="42"/>
        <v>19000100</v>
      </c>
      <c r="CM94" s="55">
        <f t="shared" si="43"/>
        <v>0</v>
      </c>
      <c r="CN94" s="147" t="e">
        <f t="shared" si="44"/>
        <v>#DIV/0!</v>
      </c>
      <c r="CO94" s="147" t="e">
        <f t="shared" si="45"/>
        <v>#DIV/0!</v>
      </c>
      <c r="CP94" s="147" t="e">
        <f t="shared" si="46"/>
        <v>#DIV/0!</v>
      </c>
      <c r="CQ94" s="147" t="e">
        <f t="shared" si="47"/>
        <v>#DIV/0!</v>
      </c>
      <c r="CR94" s="147" t="e">
        <f t="shared" si="48"/>
        <v>#DIV/0!</v>
      </c>
      <c r="CS94" s="147" t="e">
        <f t="shared" si="49"/>
        <v>#DIV/0!</v>
      </c>
      <c r="CT94" s="147" t="e">
        <f t="shared" si="50"/>
        <v>#DIV/0!</v>
      </c>
      <c r="CU94" s="147" t="e">
        <f t="shared" si="51"/>
        <v>#DIV/0!</v>
      </c>
      <c r="CV94" s="147" t="e">
        <f t="shared" si="52"/>
        <v>#DIV/0!</v>
      </c>
    </row>
    <row r="95" spans="1:100">
      <c r="A95" s="213" t="str">
        <f t="shared" si="27"/>
        <v xml:space="preserve"> 19000100</v>
      </c>
      <c r="B95" s="217"/>
      <c r="C95" s="193"/>
      <c r="D95" s="200"/>
      <c r="E95" s="200"/>
      <c r="F95" s="200"/>
      <c r="G95" s="200"/>
      <c r="H95" s="200"/>
      <c r="I95" s="194"/>
      <c r="J95" s="194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7"/>
      <c r="V95" s="197"/>
      <c r="W95" s="197"/>
      <c r="X95" s="197"/>
      <c r="Y95" s="197"/>
      <c r="Z95" s="197"/>
      <c r="AA95" s="197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44"/>
      <c r="BU95" s="244"/>
      <c r="BV95" s="244"/>
      <c r="BW95" s="216"/>
      <c r="BX95" s="43">
        <f t="shared" si="28"/>
        <v>0</v>
      </c>
      <c r="BY95" s="43">
        <f t="shared" si="29"/>
        <v>0</v>
      </c>
      <c r="BZ95" s="43">
        <f t="shared" si="30"/>
        <v>0</v>
      </c>
      <c r="CA95" s="43">
        <f t="shared" si="31"/>
        <v>0</v>
      </c>
      <c r="CB95" s="43">
        <f t="shared" si="32"/>
        <v>0</v>
      </c>
      <c r="CC95" s="43">
        <f t="shared" si="33"/>
        <v>0</v>
      </c>
      <c r="CD95" s="43">
        <f t="shared" si="34"/>
        <v>0</v>
      </c>
      <c r="CE95" s="43" t="e">
        <f t="shared" si="35"/>
        <v>#DIV/0!</v>
      </c>
      <c r="CF95" s="43" t="e">
        <f t="shared" si="36"/>
        <v>#VALUE!</v>
      </c>
      <c r="CG95" s="44" t="e">
        <f t="shared" si="37"/>
        <v>#VALUE!</v>
      </c>
      <c r="CH95" s="43" t="e">
        <f t="shared" si="38"/>
        <v>#VALUE!</v>
      </c>
      <c r="CI95" s="43" t="e">
        <f t="shared" si="39"/>
        <v>#VALUE!</v>
      </c>
      <c r="CJ95" s="44" t="e">
        <f t="shared" si="40"/>
        <v>#VALUE!</v>
      </c>
      <c r="CK95" s="44" t="e">
        <f t="shared" si="41"/>
        <v>#VALUE!</v>
      </c>
      <c r="CL95" t="str">
        <f t="shared" si="42"/>
        <v>19000100</v>
      </c>
      <c r="CM95" s="55">
        <f t="shared" si="43"/>
        <v>0</v>
      </c>
      <c r="CN95" s="147" t="e">
        <f t="shared" si="44"/>
        <v>#DIV/0!</v>
      </c>
      <c r="CO95" s="147" t="e">
        <f t="shared" si="45"/>
        <v>#DIV/0!</v>
      </c>
      <c r="CP95" s="147" t="e">
        <f t="shared" si="46"/>
        <v>#DIV/0!</v>
      </c>
      <c r="CQ95" s="147" t="e">
        <f t="shared" si="47"/>
        <v>#DIV/0!</v>
      </c>
      <c r="CR95" s="147" t="e">
        <f t="shared" si="48"/>
        <v>#DIV/0!</v>
      </c>
      <c r="CS95" s="147" t="e">
        <f t="shared" si="49"/>
        <v>#DIV/0!</v>
      </c>
      <c r="CT95" s="147" t="e">
        <f t="shared" si="50"/>
        <v>#DIV/0!</v>
      </c>
      <c r="CU95" s="147" t="e">
        <f t="shared" si="51"/>
        <v>#DIV/0!</v>
      </c>
      <c r="CV95" s="147" t="e">
        <f t="shared" si="52"/>
        <v>#DIV/0!</v>
      </c>
    </row>
    <row r="96" spans="1:100">
      <c r="A96" s="213" t="str">
        <f t="shared" si="27"/>
        <v xml:space="preserve"> 19000100</v>
      </c>
      <c r="B96" s="217"/>
      <c r="C96" s="193"/>
      <c r="D96" s="200"/>
      <c r="E96" s="200"/>
      <c r="F96" s="200"/>
      <c r="G96" s="200"/>
      <c r="H96" s="200"/>
      <c r="I96" s="194"/>
      <c r="J96" s="194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7"/>
      <c r="V96" s="197"/>
      <c r="W96" s="197"/>
      <c r="X96" s="197"/>
      <c r="Y96" s="197"/>
      <c r="Z96" s="197"/>
      <c r="AA96" s="197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44"/>
      <c r="BU96" s="244"/>
      <c r="BV96" s="244"/>
      <c r="BW96" s="216"/>
      <c r="BX96" s="43">
        <f t="shared" si="28"/>
        <v>0</v>
      </c>
      <c r="BY96" s="43">
        <f t="shared" si="29"/>
        <v>0</v>
      </c>
      <c r="BZ96" s="43">
        <f t="shared" si="30"/>
        <v>0</v>
      </c>
      <c r="CA96" s="43">
        <f t="shared" si="31"/>
        <v>0</v>
      </c>
      <c r="CB96" s="43">
        <f t="shared" si="32"/>
        <v>0</v>
      </c>
      <c r="CC96" s="43">
        <f t="shared" si="33"/>
        <v>0</v>
      </c>
      <c r="CD96" s="43">
        <f t="shared" si="34"/>
        <v>0</v>
      </c>
      <c r="CE96" s="43" t="e">
        <f t="shared" si="35"/>
        <v>#DIV/0!</v>
      </c>
      <c r="CF96" s="43" t="e">
        <f t="shared" si="36"/>
        <v>#VALUE!</v>
      </c>
      <c r="CG96" s="44" t="e">
        <f t="shared" si="37"/>
        <v>#VALUE!</v>
      </c>
      <c r="CH96" s="43" t="e">
        <f t="shared" si="38"/>
        <v>#VALUE!</v>
      </c>
      <c r="CI96" s="43" t="e">
        <f t="shared" si="39"/>
        <v>#VALUE!</v>
      </c>
      <c r="CJ96" s="44" t="e">
        <f t="shared" si="40"/>
        <v>#VALUE!</v>
      </c>
      <c r="CK96" s="44" t="e">
        <f t="shared" si="41"/>
        <v>#VALUE!</v>
      </c>
      <c r="CL96" t="str">
        <f t="shared" si="42"/>
        <v>19000100</v>
      </c>
      <c r="CM96" s="55">
        <f t="shared" si="43"/>
        <v>0</v>
      </c>
      <c r="CN96" s="147" t="e">
        <f t="shared" si="44"/>
        <v>#DIV/0!</v>
      </c>
      <c r="CO96" s="147" t="e">
        <f t="shared" si="45"/>
        <v>#DIV/0!</v>
      </c>
      <c r="CP96" s="147" t="e">
        <f t="shared" si="46"/>
        <v>#DIV/0!</v>
      </c>
      <c r="CQ96" s="147" t="e">
        <f t="shared" si="47"/>
        <v>#DIV/0!</v>
      </c>
      <c r="CR96" s="147" t="e">
        <f t="shared" si="48"/>
        <v>#DIV/0!</v>
      </c>
      <c r="CS96" s="147" t="e">
        <f t="shared" si="49"/>
        <v>#DIV/0!</v>
      </c>
      <c r="CT96" s="147" t="e">
        <f t="shared" si="50"/>
        <v>#DIV/0!</v>
      </c>
      <c r="CU96" s="147" t="e">
        <f t="shared" si="51"/>
        <v>#DIV/0!</v>
      </c>
      <c r="CV96" s="147" t="e">
        <f t="shared" si="52"/>
        <v>#DIV/0!</v>
      </c>
    </row>
    <row r="97" spans="1:100">
      <c r="A97" s="213" t="str">
        <f t="shared" si="27"/>
        <v xml:space="preserve"> 19000100</v>
      </c>
      <c r="B97" s="217"/>
      <c r="C97" s="193"/>
      <c r="D97" s="200"/>
      <c r="E97" s="200"/>
      <c r="F97" s="200"/>
      <c r="G97" s="200"/>
      <c r="H97" s="200"/>
      <c r="I97" s="194"/>
      <c r="J97" s="194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7"/>
      <c r="V97" s="197"/>
      <c r="W97" s="197"/>
      <c r="X97" s="197"/>
      <c r="Y97" s="197"/>
      <c r="Z97" s="197"/>
      <c r="AA97" s="197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44"/>
      <c r="BU97" s="244"/>
      <c r="BV97" s="244"/>
      <c r="BW97" s="216"/>
      <c r="BX97" s="43">
        <f t="shared" si="28"/>
        <v>0</v>
      </c>
      <c r="BY97" s="43">
        <f t="shared" si="29"/>
        <v>0</v>
      </c>
      <c r="BZ97" s="43">
        <f t="shared" si="30"/>
        <v>0</v>
      </c>
      <c r="CA97" s="43">
        <f t="shared" si="31"/>
        <v>0</v>
      </c>
      <c r="CB97" s="43">
        <f t="shared" si="32"/>
        <v>0</v>
      </c>
      <c r="CC97" s="43">
        <f t="shared" si="33"/>
        <v>0</v>
      </c>
      <c r="CD97" s="43">
        <f t="shared" si="34"/>
        <v>0</v>
      </c>
      <c r="CE97" s="43" t="e">
        <f t="shared" si="35"/>
        <v>#DIV/0!</v>
      </c>
      <c r="CF97" s="43" t="e">
        <f t="shared" si="36"/>
        <v>#VALUE!</v>
      </c>
      <c r="CG97" s="44" t="e">
        <f t="shared" si="37"/>
        <v>#VALUE!</v>
      </c>
      <c r="CH97" s="43" t="e">
        <f t="shared" si="38"/>
        <v>#VALUE!</v>
      </c>
      <c r="CI97" s="43" t="e">
        <f t="shared" si="39"/>
        <v>#VALUE!</v>
      </c>
      <c r="CJ97" s="44" t="e">
        <f t="shared" si="40"/>
        <v>#VALUE!</v>
      </c>
      <c r="CK97" s="44" t="e">
        <f t="shared" si="41"/>
        <v>#VALUE!</v>
      </c>
      <c r="CL97" t="str">
        <f t="shared" si="42"/>
        <v>19000100</v>
      </c>
      <c r="CM97" s="55">
        <f t="shared" si="43"/>
        <v>0</v>
      </c>
      <c r="CN97" s="147" t="e">
        <f t="shared" si="44"/>
        <v>#DIV/0!</v>
      </c>
      <c r="CO97" s="147" t="e">
        <f t="shared" si="45"/>
        <v>#DIV/0!</v>
      </c>
      <c r="CP97" s="147" t="e">
        <f t="shared" si="46"/>
        <v>#DIV/0!</v>
      </c>
      <c r="CQ97" s="147" t="e">
        <f t="shared" si="47"/>
        <v>#DIV/0!</v>
      </c>
      <c r="CR97" s="147" t="e">
        <f t="shared" si="48"/>
        <v>#DIV/0!</v>
      </c>
      <c r="CS97" s="147" t="e">
        <f t="shared" si="49"/>
        <v>#DIV/0!</v>
      </c>
      <c r="CT97" s="147" t="e">
        <f t="shared" si="50"/>
        <v>#DIV/0!</v>
      </c>
      <c r="CU97" s="147" t="e">
        <f t="shared" si="51"/>
        <v>#DIV/0!</v>
      </c>
      <c r="CV97" s="147" t="e">
        <f t="shared" si="52"/>
        <v>#DIV/0!</v>
      </c>
    </row>
    <row r="98" spans="1:100">
      <c r="A98" s="213" t="str">
        <f t="shared" si="27"/>
        <v xml:space="preserve"> 19000100</v>
      </c>
      <c r="B98" s="217"/>
      <c r="C98" s="193"/>
      <c r="D98" s="200"/>
      <c r="E98" s="200"/>
      <c r="F98" s="200"/>
      <c r="G98" s="200"/>
      <c r="H98" s="200"/>
      <c r="I98" s="194"/>
      <c r="J98" s="194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7"/>
      <c r="V98" s="197"/>
      <c r="W98" s="197"/>
      <c r="X98" s="197"/>
      <c r="Y98" s="197"/>
      <c r="Z98" s="197"/>
      <c r="AA98" s="197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44"/>
      <c r="BU98" s="244"/>
      <c r="BV98" s="244"/>
      <c r="BW98" s="216"/>
      <c r="BX98" s="43">
        <f t="shared" si="28"/>
        <v>0</v>
      </c>
      <c r="BY98" s="43">
        <f t="shared" si="29"/>
        <v>0</v>
      </c>
      <c r="BZ98" s="43">
        <f t="shared" si="30"/>
        <v>0</v>
      </c>
      <c r="CA98" s="43">
        <f t="shared" si="31"/>
        <v>0</v>
      </c>
      <c r="CB98" s="43">
        <f t="shared" si="32"/>
        <v>0</v>
      </c>
      <c r="CC98" s="43">
        <f t="shared" si="33"/>
        <v>0</v>
      </c>
      <c r="CD98" s="43">
        <f t="shared" si="34"/>
        <v>0</v>
      </c>
      <c r="CE98" s="43" t="e">
        <f t="shared" si="35"/>
        <v>#DIV/0!</v>
      </c>
      <c r="CF98" s="43" t="e">
        <f t="shared" si="36"/>
        <v>#VALUE!</v>
      </c>
      <c r="CG98" s="44" t="e">
        <f t="shared" si="37"/>
        <v>#VALUE!</v>
      </c>
      <c r="CH98" s="43" t="e">
        <f t="shared" si="38"/>
        <v>#VALUE!</v>
      </c>
      <c r="CI98" s="43" t="e">
        <f t="shared" si="39"/>
        <v>#VALUE!</v>
      </c>
      <c r="CJ98" s="44" t="e">
        <f t="shared" si="40"/>
        <v>#VALUE!</v>
      </c>
      <c r="CK98" s="44" t="e">
        <f t="shared" si="41"/>
        <v>#VALUE!</v>
      </c>
      <c r="CL98" t="str">
        <f t="shared" si="42"/>
        <v>19000100</v>
      </c>
      <c r="CM98" s="55">
        <f t="shared" si="43"/>
        <v>0</v>
      </c>
      <c r="CN98" s="147" t="e">
        <f t="shared" si="44"/>
        <v>#DIV/0!</v>
      </c>
      <c r="CO98" s="147" t="e">
        <f t="shared" si="45"/>
        <v>#DIV/0!</v>
      </c>
      <c r="CP98" s="147" t="e">
        <f t="shared" si="46"/>
        <v>#DIV/0!</v>
      </c>
      <c r="CQ98" s="147" t="e">
        <f t="shared" si="47"/>
        <v>#DIV/0!</v>
      </c>
      <c r="CR98" s="147" t="e">
        <f t="shared" si="48"/>
        <v>#DIV/0!</v>
      </c>
      <c r="CS98" s="147" t="e">
        <f t="shared" si="49"/>
        <v>#DIV/0!</v>
      </c>
      <c r="CT98" s="147" t="e">
        <f t="shared" si="50"/>
        <v>#DIV/0!</v>
      </c>
      <c r="CU98" s="147" t="e">
        <f t="shared" si="51"/>
        <v>#DIV/0!</v>
      </c>
      <c r="CV98" s="147" t="e">
        <f t="shared" si="52"/>
        <v>#DIV/0!</v>
      </c>
    </row>
    <row r="99" spans="1:100">
      <c r="A99" s="213" t="str">
        <f t="shared" si="27"/>
        <v xml:space="preserve"> 19000100</v>
      </c>
      <c r="B99" s="217"/>
      <c r="C99" s="193"/>
      <c r="D99" s="200"/>
      <c r="E99" s="200"/>
      <c r="F99" s="200"/>
      <c r="G99" s="200"/>
      <c r="H99" s="200"/>
      <c r="I99" s="194"/>
      <c r="J99" s="194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7"/>
      <c r="V99" s="197"/>
      <c r="W99" s="197"/>
      <c r="X99" s="197"/>
      <c r="Y99" s="197"/>
      <c r="Z99" s="197"/>
      <c r="AA99" s="197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44"/>
      <c r="BU99" s="244"/>
      <c r="BV99" s="244"/>
      <c r="BW99" s="216"/>
      <c r="BX99" s="43">
        <f t="shared" si="28"/>
        <v>0</v>
      </c>
      <c r="BY99" s="43">
        <f t="shared" si="29"/>
        <v>0</v>
      </c>
      <c r="BZ99" s="43">
        <f t="shared" si="30"/>
        <v>0</v>
      </c>
      <c r="CA99" s="43">
        <f t="shared" si="31"/>
        <v>0</v>
      </c>
      <c r="CB99" s="43">
        <f t="shared" si="32"/>
        <v>0</v>
      </c>
      <c r="CC99" s="43">
        <f t="shared" si="33"/>
        <v>0</v>
      </c>
      <c r="CD99" s="43">
        <f t="shared" si="34"/>
        <v>0</v>
      </c>
      <c r="CE99" s="43" t="e">
        <f t="shared" si="35"/>
        <v>#DIV/0!</v>
      </c>
      <c r="CF99" s="43" t="e">
        <f t="shared" si="36"/>
        <v>#VALUE!</v>
      </c>
      <c r="CG99" s="44" t="e">
        <f t="shared" si="37"/>
        <v>#VALUE!</v>
      </c>
      <c r="CH99" s="43" t="e">
        <f t="shared" si="38"/>
        <v>#VALUE!</v>
      </c>
      <c r="CI99" s="43" t="e">
        <f t="shared" si="39"/>
        <v>#VALUE!</v>
      </c>
      <c r="CJ99" s="44" t="e">
        <f t="shared" si="40"/>
        <v>#VALUE!</v>
      </c>
      <c r="CK99" s="44" t="e">
        <f t="shared" si="41"/>
        <v>#VALUE!</v>
      </c>
      <c r="CL99" t="str">
        <f t="shared" si="42"/>
        <v>19000100</v>
      </c>
      <c r="CM99" s="55">
        <f t="shared" si="43"/>
        <v>0</v>
      </c>
      <c r="CN99" s="147" t="e">
        <f t="shared" si="44"/>
        <v>#DIV/0!</v>
      </c>
      <c r="CO99" s="147" t="e">
        <f t="shared" si="45"/>
        <v>#DIV/0!</v>
      </c>
      <c r="CP99" s="147" t="e">
        <f t="shared" si="46"/>
        <v>#DIV/0!</v>
      </c>
      <c r="CQ99" s="147" t="e">
        <f t="shared" si="47"/>
        <v>#DIV/0!</v>
      </c>
      <c r="CR99" s="147" t="e">
        <f t="shared" si="48"/>
        <v>#DIV/0!</v>
      </c>
      <c r="CS99" s="147" t="e">
        <f t="shared" si="49"/>
        <v>#DIV/0!</v>
      </c>
      <c r="CT99" s="147" t="e">
        <f t="shared" si="50"/>
        <v>#DIV/0!</v>
      </c>
      <c r="CU99" s="147" t="e">
        <f t="shared" si="51"/>
        <v>#DIV/0!</v>
      </c>
      <c r="CV99" s="147" t="e">
        <f t="shared" si="52"/>
        <v>#DIV/0!</v>
      </c>
    </row>
    <row r="100" spans="1:100">
      <c r="A100" s="213" t="str">
        <f t="shared" si="27"/>
        <v xml:space="preserve"> 19000100</v>
      </c>
      <c r="B100" s="217"/>
      <c r="C100" s="193"/>
      <c r="D100" s="200"/>
      <c r="E100" s="200"/>
      <c r="F100" s="200"/>
      <c r="G100" s="200"/>
      <c r="H100" s="200"/>
      <c r="I100" s="194"/>
      <c r="J100" s="194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7"/>
      <c r="V100" s="197"/>
      <c r="W100" s="197"/>
      <c r="X100" s="197"/>
      <c r="Y100" s="197"/>
      <c r="Z100" s="197"/>
      <c r="AA100" s="197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44"/>
      <c r="BU100" s="244"/>
      <c r="BV100" s="244"/>
      <c r="BW100" s="216"/>
      <c r="BX100" s="43">
        <f t="shared" si="28"/>
        <v>0</v>
      </c>
      <c r="BY100" s="43">
        <f t="shared" si="29"/>
        <v>0</v>
      </c>
      <c r="BZ100" s="43">
        <f t="shared" si="30"/>
        <v>0</v>
      </c>
      <c r="CA100" s="43">
        <f t="shared" si="31"/>
        <v>0</v>
      </c>
      <c r="CB100" s="43">
        <f t="shared" si="32"/>
        <v>0</v>
      </c>
      <c r="CC100" s="43">
        <f t="shared" si="33"/>
        <v>0</v>
      </c>
      <c r="CD100" s="43">
        <f t="shared" si="34"/>
        <v>0</v>
      </c>
      <c r="CE100" s="43" t="e">
        <f t="shared" si="35"/>
        <v>#DIV/0!</v>
      </c>
      <c r="CF100" s="43" t="e">
        <f t="shared" si="36"/>
        <v>#VALUE!</v>
      </c>
      <c r="CG100" s="44" t="e">
        <f t="shared" si="37"/>
        <v>#VALUE!</v>
      </c>
      <c r="CH100" s="43" t="e">
        <f t="shared" si="38"/>
        <v>#VALUE!</v>
      </c>
      <c r="CI100" s="43" t="e">
        <f t="shared" si="39"/>
        <v>#VALUE!</v>
      </c>
      <c r="CJ100" s="44" t="e">
        <f t="shared" si="40"/>
        <v>#VALUE!</v>
      </c>
      <c r="CK100" s="44" t="e">
        <f t="shared" si="41"/>
        <v>#VALUE!</v>
      </c>
      <c r="CL100" t="str">
        <f t="shared" si="42"/>
        <v>19000100</v>
      </c>
      <c r="CM100" s="55">
        <f t="shared" si="43"/>
        <v>0</v>
      </c>
      <c r="CN100" s="147" t="e">
        <f t="shared" si="44"/>
        <v>#DIV/0!</v>
      </c>
      <c r="CO100" s="147" t="e">
        <f t="shared" si="45"/>
        <v>#DIV/0!</v>
      </c>
      <c r="CP100" s="147" t="e">
        <f t="shared" si="46"/>
        <v>#DIV/0!</v>
      </c>
      <c r="CQ100" s="147" t="e">
        <f t="shared" si="47"/>
        <v>#DIV/0!</v>
      </c>
      <c r="CR100" s="147" t="e">
        <f t="shared" si="48"/>
        <v>#DIV/0!</v>
      </c>
      <c r="CS100" s="147" t="e">
        <f t="shared" si="49"/>
        <v>#DIV/0!</v>
      </c>
      <c r="CT100" s="147" t="e">
        <f t="shared" si="50"/>
        <v>#DIV/0!</v>
      </c>
      <c r="CU100" s="147" t="e">
        <f t="shared" si="51"/>
        <v>#DIV/0!</v>
      </c>
      <c r="CV100" s="147" t="e">
        <f t="shared" si="52"/>
        <v>#DIV/0!</v>
      </c>
    </row>
    <row r="101" spans="1:100">
      <c r="A101" s="213" t="str">
        <f t="shared" si="27"/>
        <v xml:space="preserve"> 19000100</v>
      </c>
      <c r="B101" s="217"/>
      <c r="C101" s="193"/>
      <c r="D101" s="200"/>
      <c r="E101" s="200"/>
      <c r="F101" s="200"/>
      <c r="G101" s="200"/>
      <c r="H101" s="200"/>
      <c r="I101" s="194"/>
      <c r="J101" s="194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7"/>
      <c r="V101" s="197"/>
      <c r="W101" s="197"/>
      <c r="X101" s="197"/>
      <c r="Y101" s="197"/>
      <c r="Z101" s="197"/>
      <c r="AA101" s="197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44"/>
      <c r="BU101" s="244"/>
      <c r="BV101" s="244"/>
      <c r="BW101" s="216"/>
      <c r="BX101" s="43">
        <f t="shared" si="28"/>
        <v>0</v>
      </c>
      <c r="BY101" s="43">
        <f t="shared" si="29"/>
        <v>0</v>
      </c>
      <c r="BZ101" s="43">
        <f t="shared" si="30"/>
        <v>0</v>
      </c>
      <c r="CA101" s="43">
        <f t="shared" si="31"/>
        <v>0</v>
      </c>
      <c r="CB101" s="43">
        <f t="shared" si="32"/>
        <v>0</v>
      </c>
      <c r="CC101" s="43">
        <f t="shared" si="33"/>
        <v>0</v>
      </c>
      <c r="CD101" s="43">
        <f t="shared" si="34"/>
        <v>0</v>
      </c>
      <c r="CE101" s="43" t="e">
        <f t="shared" si="35"/>
        <v>#DIV/0!</v>
      </c>
      <c r="CF101" s="43" t="e">
        <f t="shared" si="36"/>
        <v>#VALUE!</v>
      </c>
      <c r="CG101" s="44" t="e">
        <f t="shared" si="37"/>
        <v>#VALUE!</v>
      </c>
      <c r="CH101" s="43" t="e">
        <f t="shared" si="38"/>
        <v>#VALUE!</v>
      </c>
      <c r="CI101" s="43" t="e">
        <f t="shared" si="39"/>
        <v>#VALUE!</v>
      </c>
      <c r="CJ101" s="44" t="e">
        <f t="shared" si="40"/>
        <v>#VALUE!</v>
      </c>
      <c r="CK101" s="44" t="e">
        <f t="shared" si="41"/>
        <v>#VALUE!</v>
      </c>
      <c r="CL101" t="str">
        <f t="shared" si="42"/>
        <v>19000100</v>
      </c>
      <c r="CM101" s="55">
        <f t="shared" si="43"/>
        <v>0</v>
      </c>
      <c r="CN101" s="147" t="e">
        <f t="shared" si="44"/>
        <v>#DIV/0!</v>
      </c>
      <c r="CO101" s="147" t="e">
        <f t="shared" si="45"/>
        <v>#DIV/0!</v>
      </c>
      <c r="CP101" s="147" t="e">
        <f t="shared" si="46"/>
        <v>#DIV/0!</v>
      </c>
      <c r="CQ101" s="147" t="e">
        <f t="shared" si="47"/>
        <v>#DIV/0!</v>
      </c>
      <c r="CR101" s="147" t="e">
        <f t="shared" si="48"/>
        <v>#DIV/0!</v>
      </c>
      <c r="CS101" s="147" t="e">
        <f t="shared" si="49"/>
        <v>#DIV/0!</v>
      </c>
      <c r="CT101" s="147" t="e">
        <f t="shared" si="50"/>
        <v>#DIV/0!</v>
      </c>
      <c r="CU101" s="147" t="e">
        <f t="shared" si="51"/>
        <v>#DIV/0!</v>
      </c>
      <c r="CV101" s="147" t="e">
        <f t="shared" si="52"/>
        <v>#DIV/0!</v>
      </c>
    </row>
    <row r="102" spans="1:100">
      <c r="A102" s="213" t="str">
        <f t="shared" si="27"/>
        <v xml:space="preserve"> 19000100</v>
      </c>
      <c r="B102" s="217"/>
      <c r="C102" s="193"/>
      <c r="D102" s="200"/>
      <c r="E102" s="200"/>
      <c r="F102" s="200"/>
      <c r="G102" s="200"/>
      <c r="H102" s="200"/>
      <c r="I102" s="194"/>
      <c r="J102" s="194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7"/>
      <c r="V102" s="197"/>
      <c r="W102" s="197"/>
      <c r="X102" s="197"/>
      <c r="Y102" s="197"/>
      <c r="Z102" s="197"/>
      <c r="AA102" s="197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200"/>
      <c r="AZ102" s="200"/>
      <c r="BA102" s="200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44"/>
      <c r="BU102" s="244"/>
      <c r="BV102" s="244"/>
      <c r="BW102" s="216"/>
      <c r="BX102" s="43">
        <f t="shared" si="28"/>
        <v>0</v>
      </c>
      <c r="BY102" s="43">
        <f t="shared" si="29"/>
        <v>0</v>
      </c>
      <c r="BZ102" s="43">
        <f t="shared" si="30"/>
        <v>0</v>
      </c>
      <c r="CA102" s="43">
        <f t="shared" si="31"/>
        <v>0</v>
      </c>
      <c r="CB102" s="43">
        <f t="shared" si="32"/>
        <v>0</v>
      </c>
      <c r="CC102" s="43">
        <f t="shared" si="33"/>
        <v>0</v>
      </c>
      <c r="CD102" s="43">
        <f t="shared" si="34"/>
        <v>0</v>
      </c>
      <c r="CE102" s="43" t="e">
        <f t="shared" si="35"/>
        <v>#DIV/0!</v>
      </c>
      <c r="CF102" s="43" t="e">
        <f t="shared" si="36"/>
        <v>#VALUE!</v>
      </c>
      <c r="CG102" s="44" t="e">
        <f t="shared" si="37"/>
        <v>#VALUE!</v>
      </c>
      <c r="CH102" s="43" t="e">
        <f t="shared" si="38"/>
        <v>#VALUE!</v>
      </c>
      <c r="CI102" s="43" t="e">
        <f t="shared" si="39"/>
        <v>#VALUE!</v>
      </c>
      <c r="CJ102" s="44" t="e">
        <f t="shared" si="40"/>
        <v>#VALUE!</v>
      </c>
      <c r="CK102" s="44" t="e">
        <f t="shared" si="41"/>
        <v>#VALUE!</v>
      </c>
      <c r="CL102" t="str">
        <f t="shared" si="42"/>
        <v>19000100</v>
      </c>
      <c r="CM102" s="55">
        <f t="shared" si="43"/>
        <v>0</v>
      </c>
      <c r="CN102" s="147" t="e">
        <f t="shared" si="44"/>
        <v>#DIV/0!</v>
      </c>
      <c r="CO102" s="147" t="e">
        <f t="shared" si="45"/>
        <v>#DIV/0!</v>
      </c>
      <c r="CP102" s="147" t="e">
        <f t="shared" si="46"/>
        <v>#DIV/0!</v>
      </c>
      <c r="CQ102" s="147" t="e">
        <f t="shared" si="47"/>
        <v>#DIV/0!</v>
      </c>
      <c r="CR102" s="147" t="e">
        <f t="shared" si="48"/>
        <v>#DIV/0!</v>
      </c>
      <c r="CS102" s="147" t="e">
        <f t="shared" si="49"/>
        <v>#DIV/0!</v>
      </c>
      <c r="CT102" s="147" t="e">
        <f t="shared" si="50"/>
        <v>#DIV/0!</v>
      </c>
      <c r="CU102" s="147" t="e">
        <f t="shared" si="51"/>
        <v>#DIV/0!</v>
      </c>
      <c r="CV102" s="147" t="e">
        <f t="shared" si="52"/>
        <v>#DIV/0!</v>
      </c>
    </row>
    <row r="103" spans="1:100">
      <c r="A103" s="213" t="str">
        <f t="shared" si="27"/>
        <v xml:space="preserve"> 19000100</v>
      </c>
      <c r="B103" s="217"/>
      <c r="C103" s="193"/>
      <c r="D103" s="200"/>
      <c r="E103" s="200"/>
      <c r="F103" s="200"/>
      <c r="G103" s="200"/>
      <c r="H103" s="200"/>
      <c r="I103" s="194"/>
      <c r="J103" s="194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7"/>
      <c r="V103" s="197"/>
      <c r="W103" s="197"/>
      <c r="X103" s="197"/>
      <c r="Y103" s="197"/>
      <c r="Z103" s="197"/>
      <c r="AA103" s="197"/>
      <c r="AB103" s="200"/>
      <c r="AC103" s="200"/>
      <c r="AD103" s="200"/>
      <c r="AE103" s="200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200"/>
      <c r="AZ103" s="200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44"/>
      <c r="BU103" s="244"/>
      <c r="BV103" s="244"/>
      <c r="BW103" s="216"/>
      <c r="BX103" s="43">
        <f t="shared" si="28"/>
        <v>0</v>
      </c>
      <c r="BY103" s="43">
        <f t="shared" si="29"/>
        <v>0</v>
      </c>
      <c r="BZ103" s="43">
        <f t="shared" si="30"/>
        <v>0</v>
      </c>
      <c r="CA103" s="43">
        <f t="shared" si="31"/>
        <v>0</v>
      </c>
      <c r="CB103" s="43">
        <f t="shared" si="32"/>
        <v>0</v>
      </c>
      <c r="CC103" s="43">
        <f t="shared" si="33"/>
        <v>0</v>
      </c>
      <c r="CD103" s="43">
        <f t="shared" si="34"/>
        <v>0</v>
      </c>
      <c r="CE103" s="43" t="e">
        <f t="shared" si="35"/>
        <v>#DIV/0!</v>
      </c>
      <c r="CF103" s="43" t="e">
        <f t="shared" si="36"/>
        <v>#VALUE!</v>
      </c>
      <c r="CG103" s="44" t="e">
        <f t="shared" si="37"/>
        <v>#VALUE!</v>
      </c>
      <c r="CH103" s="43" t="e">
        <f t="shared" si="38"/>
        <v>#VALUE!</v>
      </c>
      <c r="CI103" s="43" t="e">
        <f t="shared" si="39"/>
        <v>#VALUE!</v>
      </c>
      <c r="CJ103" s="44" t="e">
        <f t="shared" si="40"/>
        <v>#VALUE!</v>
      </c>
      <c r="CK103" s="44" t="e">
        <f t="shared" si="41"/>
        <v>#VALUE!</v>
      </c>
      <c r="CL103" t="str">
        <f t="shared" si="42"/>
        <v>19000100</v>
      </c>
      <c r="CM103" s="55">
        <f t="shared" si="43"/>
        <v>0</v>
      </c>
      <c r="CN103" s="147" t="e">
        <f t="shared" si="44"/>
        <v>#DIV/0!</v>
      </c>
      <c r="CO103" s="147" t="e">
        <f t="shared" si="45"/>
        <v>#DIV/0!</v>
      </c>
      <c r="CP103" s="147" t="e">
        <f t="shared" si="46"/>
        <v>#DIV/0!</v>
      </c>
      <c r="CQ103" s="147" t="e">
        <f t="shared" si="47"/>
        <v>#DIV/0!</v>
      </c>
      <c r="CR103" s="147" t="e">
        <f t="shared" si="48"/>
        <v>#DIV/0!</v>
      </c>
      <c r="CS103" s="147" t="e">
        <f t="shared" si="49"/>
        <v>#DIV/0!</v>
      </c>
      <c r="CT103" s="147" t="e">
        <f t="shared" si="50"/>
        <v>#DIV/0!</v>
      </c>
      <c r="CU103" s="147" t="e">
        <f t="shared" si="51"/>
        <v>#DIV/0!</v>
      </c>
      <c r="CV103" s="147" t="e">
        <f t="shared" si="52"/>
        <v>#DIV/0!</v>
      </c>
    </row>
    <row r="104" spans="1:100">
      <c r="A104" s="213" t="str">
        <f t="shared" si="27"/>
        <v xml:space="preserve"> 19000100</v>
      </c>
      <c r="B104" s="217"/>
      <c r="C104" s="193"/>
      <c r="D104" s="200"/>
      <c r="E104" s="200"/>
      <c r="F104" s="200"/>
      <c r="G104" s="200"/>
      <c r="H104" s="200"/>
      <c r="I104" s="194"/>
      <c r="J104" s="194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7"/>
      <c r="V104" s="197"/>
      <c r="W104" s="197"/>
      <c r="X104" s="197"/>
      <c r="Y104" s="197"/>
      <c r="Z104" s="197"/>
      <c r="AA104" s="197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44"/>
      <c r="BU104" s="244"/>
      <c r="BV104" s="244"/>
      <c r="BW104" s="216"/>
      <c r="BX104" s="43">
        <f t="shared" si="28"/>
        <v>0</v>
      </c>
      <c r="BY104" s="43">
        <f t="shared" si="29"/>
        <v>0</v>
      </c>
      <c r="BZ104" s="43">
        <f t="shared" si="30"/>
        <v>0</v>
      </c>
      <c r="CA104" s="43">
        <f t="shared" si="31"/>
        <v>0</v>
      </c>
      <c r="CB104" s="43">
        <f t="shared" si="32"/>
        <v>0</v>
      </c>
      <c r="CC104" s="43">
        <f t="shared" si="33"/>
        <v>0</v>
      </c>
      <c r="CD104" s="43">
        <f t="shared" si="34"/>
        <v>0</v>
      </c>
      <c r="CE104" s="43" t="e">
        <f t="shared" si="35"/>
        <v>#DIV/0!</v>
      </c>
      <c r="CF104" s="43" t="e">
        <f t="shared" si="36"/>
        <v>#VALUE!</v>
      </c>
      <c r="CG104" s="44" t="e">
        <f t="shared" si="37"/>
        <v>#VALUE!</v>
      </c>
      <c r="CH104" s="43" t="e">
        <f t="shared" si="38"/>
        <v>#VALUE!</v>
      </c>
      <c r="CI104" s="43" t="e">
        <f t="shared" si="39"/>
        <v>#VALUE!</v>
      </c>
      <c r="CJ104" s="44" t="e">
        <f t="shared" si="40"/>
        <v>#VALUE!</v>
      </c>
      <c r="CK104" s="44" t="e">
        <f t="shared" si="41"/>
        <v>#VALUE!</v>
      </c>
      <c r="CL104" t="str">
        <f t="shared" si="42"/>
        <v>19000100</v>
      </c>
      <c r="CM104" s="55">
        <f t="shared" si="43"/>
        <v>0</v>
      </c>
      <c r="CN104" s="147" t="e">
        <f t="shared" si="44"/>
        <v>#DIV/0!</v>
      </c>
      <c r="CO104" s="147" t="e">
        <f t="shared" si="45"/>
        <v>#DIV/0!</v>
      </c>
      <c r="CP104" s="147" t="e">
        <f t="shared" si="46"/>
        <v>#DIV/0!</v>
      </c>
      <c r="CQ104" s="147" t="e">
        <f t="shared" si="47"/>
        <v>#DIV/0!</v>
      </c>
      <c r="CR104" s="147" t="e">
        <f t="shared" si="48"/>
        <v>#DIV/0!</v>
      </c>
      <c r="CS104" s="147" t="e">
        <f t="shared" si="49"/>
        <v>#DIV/0!</v>
      </c>
      <c r="CT104" s="147" t="e">
        <f t="shared" si="50"/>
        <v>#DIV/0!</v>
      </c>
      <c r="CU104" s="147" t="e">
        <f t="shared" si="51"/>
        <v>#DIV/0!</v>
      </c>
      <c r="CV104" s="147" t="e">
        <f t="shared" si="52"/>
        <v>#DIV/0!</v>
      </c>
    </row>
    <row r="105" spans="1:100">
      <c r="A105" s="213" t="str">
        <f t="shared" si="27"/>
        <v xml:space="preserve"> 19000100</v>
      </c>
      <c r="B105" s="217"/>
      <c r="C105" s="193"/>
      <c r="D105" s="200"/>
      <c r="E105" s="200"/>
      <c r="F105" s="200"/>
      <c r="G105" s="200"/>
      <c r="H105" s="200"/>
      <c r="I105" s="194"/>
      <c r="J105" s="194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7"/>
      <c r="V105" s="197"/>
      <c r="W105" s="197"/>
      <c r="X105" s="197"/>
      <c r="Y105" s="197"/>
      <c r="Z105" s="197"/>
      <c r="AA105" s="197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44"/>
      <c r="BU105" s="244"/>
      <c r="BV105" s="244"/>
      <c r="BW105" s="216"/>
      <c r="BX105" s="43">
        <f t="shared" si="28"/>
        <v>0</v>
      </c>
      <c r="BY105" s="43">
        <f t="shared" si="29"/>
        <v>0</v>
      </c>
      <c r="BZ105" s="43">
        <f t="shared" si="30"/>
        <v>0</v>
      </c>
      <c r="CA105" s="43">
        <f t="shared" si="31"/>
        <v>0</v>
      </c>
      <c r="CB105" s="43">
        <f t="shared" si="32"/>
        <v>0</v>
      </c>
      <c r="CC105" s="43">
        <f t="shared" si="33"/>
        <v>0</v>
      </c>
      <c r="CD105" s="43">
        <f t="shared" si="34"/>
        <v>0</v>
      </c>
      <c r="CE105" s="43" t="e">
        <f t="shared" si="35"/>
        <v>#DIV/0!</v>
      </c>
      <c r="CF105" s="43" t="e">
        <f t="shared" si="36"/>
        <v>#VALUE!</v>
      </c>
      <c r="CG105" s="44" t="e">
        <f t="shared" si="37"/>
        <v>#VALUE!</v>
      </c>
      <c r="CH105" s="43" t="e">
        <f t="shared" si="38"/>
        <v>#VALUE!</v>
      </c>
      <c r="CI105" s="43" t="e">
        <f t="shared" si="39"/>
        <v>#VALUE!</v>
      </c>
      <c r="CJ105" s="44" t="e">
        <f t="shared" si="40"/>
        <v>#VALUE!</v>
      </c>
      <c r="CK105" s="44" t="e">
        <f t="shared" si="41"/>
        <v>#VALUE!</v>
      </c>
      <c r="CL105" t="str">
        <f t="shared" si="42"/>
        <v>19000100</v>
      </c>
      <c r="CM105" s="55">
        <f t="shared" si="43"/>
        <v>0</v>
      </c>
      <c r="CN105" s="147" t="e">
        <f t="shared" si="44"/>
        <v>#DIV/0!</v>
      </c>
      <c r="CO105" s="147" t="e">
        <f t="shared" si="45"/>
        <v>#DIV/0!</v>
      </c>
      <c r="CP105" s="147" t="e">
        <f t="shared" si="46"/>
        <v>#DIV/0!</v>
      </c>
      <c r="CQ105" s="147" t="e">
        <f t="shared" si="47"/>
        <v>#DIV/0!</v>
      </c>
      <c r="CR105" s="147" t="e">
        <f t="shared" si="48"/>
        <v>#DIV/0!</v>
      </c>
      <c r="CS105" s="147" t="e">
        <f t="shared" si="49"/>
        <v>#DIV/0!</v>
      </c>
      <c r="CT105" s="147" t="e">
        <f t="shared" si="50"/>
        <v>#DIV/0!</v>
      </c>
      <c r="CU105" s="147" t="e">
        <f t="shared" si="51"/>
        <v>#DIV/0!</v>
      </c>
      <c r="CV105" s="147" t="e">
        <f t="shared" si="52"/>
        <v>#DIV/0!</v>
      </c>
    </row>
    <row r="106" spans="1:100">
      <c r="A106" s="213" t="str">
        <f t="shared" si="27"/>
        <v xml:space="preserve"> 19000100</v>
      </c>
      <c r="B106" s="217"/>
      <c r="C106" s="193"/>
      <c r="D106" s="200"/>
      <c r="E106" s="200"/>
      <c r="F106" s="200"/>
      <c r="G106" s="200"/>
      <c r="H106" s="200"/>
      <c r="I106" s="194"/>
      <c r="J106" s="194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7"/>
      <c r="V106" s="197"/>
      <c r="W106" s="197"/>
      <c r="X106" s="197"/>
      <c r="Y106" s="197"/>
      <c r="Z106" s="197"/>
      <c r="AA106" s="197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44"/>
      <c r="BU106" s="244"/>
      <c r="BV106" s="244"/>
      <c r="BW106" s="216"/>
      <c r="BX106" s="43">
        <f t="shared" si="28"/>
        <v>0</v>
      </c>
      <c r="BY106" s="43">
        <f t="shared" si="29"/>
        <v>0</v>
      </c>
      <c r="BZ106" s="43">
        <f t="shared" si="30"/>
        <v>0</v>
      </c>
      <c r="CA106" s="43">
        <f t="shared" si="31"/>
        <v>0</v>
      </c>
      <c r="CB106" s="43">
        <f t="shared" si="32"/>
        <v>0</v>
      </c>
      <c r="CC106" s="43">
        <f t="shared" si="33"/>
        <v>0</v>
      </c>
      <c r="CD106" s="43">
        <f t="shared" si="34"/>
        <v>0</v>
      </c>
      <c r="CE106" s="43" t="e">
        <f t="shared" si="35"/>
        <v>#DIV/0!</v>
      </c>
      <c r="CF106" s="43" t="e">
        <f t="shared" si="36"/>
        <v>#VALUE!</v>
      </c>
      <c r="CG106" s="44" t="e">
        <f t="shared" si="37"/>
        <v>#VALUE!</v>
      </c>
      <c r="CH106" s="43" t="e">
        <f t="shared" si="38"/>
        <v>#VALUE!</v>
      </c>
      <c r="CI106" s="43" t="e">
        <f t="shared" si="39"/>
        <v>#VALUE!</v>
      </c>
      <c r="CJ106" s="44" t="e">
        <f t="shared" si="40"/>
        <v>#VALUE!</v>
      </c>
      <c r="CK106" s="44" t="e">
        <f t="shared" si="41"/>
        <v>#VALUE!</v>
      </c>
      <c r="CL106" t="str">
        <f t="shared" si="42"/>
        <v>19000100</v>
      </c>
      <c r="CM106" s="55">
        <f t="shared" si="43"/>
        <v>0</v>
      </c>
      <c r="CN106" s="147" t="e">
        <f t="shared" si="44"/>
        <v>#DIV/0!</v>
      </c>
      <c r="CO106" s="147" t="e">
        <f t="shared" si="45"/>
        <v>#DIV/0!</v>
      </c>
      <c r="CP106" s="147" t="e">
        <f t="shared" si="46"/>
        <v>#DIV/0!</v>
      </c>
      <c r="CQ106" s="147" t="e">
        <f t="shared" si="47"/>
        <v>#DIV/0!</v>
      </c>
      <c r="CR106" s="147" t="e">
        <f t="shared" si="48"/>
        <v>#DIV/0!</v>
      </c>
      <c r="CS106" s="147" t="e">
        <f t="shared" si="49"/>
        <v>#DIV/0!</v>
      </c>
      <c r="CT106" s="147" t="e">
        <f t="shared" si="50"/>
        <v>#DIV/0!</v>
      </c>
      <c r="CU106" s="147" t="e">
        <f t="shared" si="51"/>
        <v>#DIV/0!</v>
      </c>
      <c r="CV106" s="147" t="e">
        <f t="shared" si="52"/>
        <v>#DIV/0!</v>
      </c>
    </row>
    <row r="107" spans="1:100">
      <c r="A107" s="213" t="str">
        <f t="shared" si="27"/>
        <v xml:space="preserve"> 19000100</v>
      </c>
      <c r="B107" s="217"/>
      <c r="C107" s="193"/>
      <c r="D107" s="200"/>
      <c r="E107" s="200"/>
      <c r="F107" s="200"/>
      <c r="G107" s="200"/>
      <c r="H107" s="200"/>
      <c r="I107" s="194"/>
      <c r="J107" s="194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7"/>
      <c r="V107" s="197"/>
      <c r="W107" s="197"/>
      <c r="X107" s="197"/>
      <c r="Y107" s="197"/>
      <c r="Z107" s="197"/>
      <c r="AA107" s="197"/>
      <c r="AB107" s="200"/>
      <c r="AC107" s="200"/>
      <c r="AD107" s="200"/>
      <c r="AE107" s="200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200"/>
      <c r="BQ107" s="200"/>
      <c r="BR107" s="200"/>
      <c r="BS107" s="200"/>
      <c r="BT107" s="244"/>
      <c r="BU107" s="244"/>
      <c r="BV107" s="244"/>
      <c r="BW107" s="216"/>
      <c r="BX107" s="43">
        <f t="shared" si="28"/>
        <v>0</v>
      </c>
      <c r="BY107" s="43">
        <f t="shared" si="29"/>
        <v>0</v>
      </c>
      <c r="BZ107" s="43">
        <f t="shared" si="30"/>
        <v>0</v>
      </c>
      <c r="CA107" s="43">
        <f t="shared" si="31"/>
        <v>0</v>
      </c>
      <c r="CB107" s="43">
        <f t="shared" si="32"/>
        <v>0</v>
      </c>
      <c r="CC107" s="43">
        <f t="shared" si="33"/>
        <v>0</v>
      </c>
      <c r="CD107" s="43">
        <f t="shared" si="34"/>
        <v>0</v>
      </c>
      <c r="CE107" s="43" t="e">
        <f t="shared" si="35"/>
        <v>#DIV/0!</v>
      </c>
      <c r="CF107" s="43" t="e">
        <f t="shared" si="36"/>
        <v>#VALUE!</v>
      </c>
      <c r="CG107" s="44" t="e">
        <f t="shared" si="37"/>
        <v>#VALUE!</v>
      </c>
      <c r="CH107" s="43" t="e">
        <f t="shared" si="38"/>
        <v>#VALUE!</v>
      </c>
      <c r="CI107" s="43" t="e">
        <f t="shared" si="39"/>
        <v>#VALUE!</v>
      </c>
      <c r="CJ107" s="44" t="e">
        <f t="shared" si="40"/>
        <v>#VALUE!</v>
      </c>
      <c r="CK107" s="44" t="e">
        <f t="shared" si="41"/>
        <v>#VALUE!</v>
      </c>
      <c r="CL107" t="str">
        <f t="shared" si="42"/>
        <v>19000100</v>
      </c>
      <c r="CM107" s="55">
        <f t="shared" si="43"/>
        <v>0</v>
      </c>
      <c r="CN107" s="147" t="e">
        <f t="shared" si="44"/>
        <v>#DIV/0!</v>
      </c>
      <c r="CO107" s="147" t="e">
        <f t="shared" si="45"/>
        <v>#DIV/0!</v>
      </c>
      <c r="CP107" s="147" t="e">
        <f t="shared" si="46"/>
        <v>#DIV/0!</v>
      </c>
      <c r="CQ107" s="147" t="e">
        <f t="shared" si="47"/>
        <v>#DIV/0!</v>
      </c>
      <c r="CR107" s="147" t="e">
        <f t="shared" si="48"/>
        <v>#DIV/0!</v>
      </c>
      <c r="CS107" s="147" t="e">
        <f t="shared" si="49"/>
        <v>#DIV/0!</v>
      </c>
      <c r="CT107" s="147" t="e">
        <f t="shared" si="50"/>
        <v>#DIV/0!</v>
      </c>
      <c r="CU107" s="147" t="e">
        <f t="shared" si="51"/>
        <v>#DIV/0!</v>
      </c>
      <c r="CV107" s="147" t="e">
        <f t="shared" si="52"/>
        <v>#DIV/0!</v>
      </c>
    </row>
    <row r="108" spans="1:100">
      <c r="A108" s="213" t="str">
        <f t="shared" si="27"/>
        <v xml:space="preserve"> 19000100</v>
      </c>
      <c r="B108" s="217"/>
      <c r="C108" s="193"/>
      <c r="D108" s="200"/>
      <c r="E108" s="200"/>
      <c r="F108" s="200"/>
      <c r="G108" s="200"/>
      <c r="H108" s="200"/>
      <c r="I108" s="194"/>
      <c r="J108" s="194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7"/>
      <c r="V108" s="197"/>
      <c r="W108" s="197"/>
      <c r="X108" s="197"/>
      <c r="Y108" s="197"/>
      <c r="Z108" s="197"/>
      <c r="AA108" s="197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0"/>
      <c r="BM108" s="200"/>
      <c r="BN108" s="200"/>
      <c r="BO108" s="200"/>
      <c r="BP108" s="200"/>
      <c r="BQ108" s="200"/>
      <c r="BR108" s="200"/>
      <c r="BS108" s="200"/>
      <c r="BT108" s="244"/>
      <c r="BU108" s="244"/>
      <c r="BV108" s="244"/>
      <c r="BW108" s="216"/>
      <c r="BX108" s="43">
        <f t="shared" si="28"/>
        <v>0</v>
      </c>
      <c r="BY108" s="43">
        <f t="shared" si="29"/>
        <v>0</v>
      </c>
      <c r="BZ108" s="43">
        <f t="shared" si="30"/>
        <v>0</v>
      </c>
      <c r="CA108" s="43">
        <f t="shared" si="31"/>
        <v>0</v>
      </c>
      <c r="CB108" s="43">
        <f t="shared" si="32"/>
        <v>0</v>
      </c>
      <c r="CC108" s="43">
        <f t="shared" si="33"/>
        <v>0</v>
      </c>
      <c r="CD108" s="43">
        <f t="shared" si="34"/>
        <v>0</v>
      </c>
      <c r="CE108" s="43" t="e">
        <f t="shared" si="35"/>
        <v>#DIV/0!</v>
      </c>
      <c r="CF108" s="43" t="e">
        <f t="shared" si="36"/>
        <v>#VALUE!</v>
      </c>
      <c r="CG108" s="44" t="e">
        <f t="shared" si="37"/>
        <v>#VALUE!</v>
      </c>
      <c r="CH108" s="43" t="e">
        <f t="shared" si="38"/>
        <v>#VALUE!</v>
      </c>
      <c r="CI108" s="43" t="e">
        <f t="shared" si="39"/>
        <v>#VALUE!</v>
      </c>
      <c r="CJ108" s="44" t="e">
        <f t="shared" si="40"/>
        <v>#VALUE!</v>
      </c>
      <c r="CK108" s="44" t="e">
        <f t="shared" si="41"/>
        <v>#VALUE!</v>
      </c>
      <c r="CL108" t="str">
        <f t="shared" si="42"/>
        <v>19000100</v>
      </c>
      <c r="CM108" s="55">
        <f t="shared" si="43"/>
        <v>0</v>
      </c>
      <c r="CN108" s="147" t="e">
        <f t="shared" si="44"/>
        <v>#DIV/0!</v>
      </c>
      <c r="CO108" s="147" t="e">
        <f t="shared" si="45"/>
        <v>#DIV/0!</v>
      </c>
      <c r="CP108" s="147" t="e">
        <f t="shared" si="46"/>
        <v>#DIV/0!</v>
      </c>
      <c r="CQ108" s="147" t="e">
        <f t="shared" si="47"/>
        <v>#DIV/0!</v>
      </c>
      <c r="CR108" s="147" t="e">
        <f t="shared" si="48"/>
        <v>#DIV/0!</v>
      </c>
      <c r="CS108" s="147" t="e">
        <f t="shared" si="49"/>
        <v>#DIV/0!</v>
      </c>
      <c r="CT108" s="147" t="e">
        <f t="shared" si="50"/>
        <v>#DIV/0!</v>
      </c>
      <c r="CU108" s="147" t="e">
        <f t="shared" si="51"/>
        <v>#DIV/0!</v>
      </c>
      <c r="CV108" s="147" t="e">
        <f t="shared" si="52"/>
        <v>#DIV/0!</v>
      </c>
    </row>
    <row r="109" spans="1:100">
      <c r="A109" s="213" t="str">
        <f t="shared" si="27"/>
        <v xml:space="preserve"> 19000100</v>
      </c>
      <c r="B109" s="217"/>
      <c r="C109" s="193"/>
      <c r="D109" s="200"/>
      <c r="E109" s="200"/>
      <c r="F109" s="200"/>
      <c r="G109" s="200"/>
      <c r="H109" s="200"/>
      <c r="I109" s="194"/>
      <c r="J109" s="194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7"/>
      <c r="V109" s="197"/>
      <c r="W109" s="197"/>
      <c r="X109" s="197"/>
      <c r="Y109" s="197"/>
      <c r="Z109" s="197"/>
      <c r="AA109" s="197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0"/>
      <c r="BM109" s="200"/>
      <c r="BN109" s="200"/>
      <c r="BO109" s="200"/>
      <c r="BP109" s="200"/>
      <c r="BQ109" s="200"/>
      <c r="BR109" s="200"/>
      <c r="BS109" s="200"/>
      <c r="BT109" s="244"/>
      <c r="BU109" s="244"/>
      <c r="BV109" s="244"/>
      <c r="BW109" s="216"/>
      <c r="BX109" s="43">
        <f t="shared" si="28"/>
        <v>0</v>
      </c>
      <c r="BY109" s="43">
        <f t="shared" si="29"/>
        <v>0</v>
      </c>
      <c r="BZ109" s="43">
        <f t="shared" si="30"/>
        <v>0</v>
      </c>
      <c r="CA109" s="43">
        <f t="shared" si="31"/>
        <v>0</v>
      </c>
      <c r="CB109" s="43">
        <f t="shared" si="32"/>
        <v>0</v>
      </c>
      <c r="CC109" s="43">
        <f t="shared" si="33"/>
        <v>0</v>
      </c>
      <c r="CD109" s="43">
        <f t="shared" si="34"/>
        <v>0</v>
      </c>
      <c r="CE109" s="43" t="e">
        <f t="shared" si="35"/>
        <v>#DIV/0!</v>
      </c>
      <c r="CF109" s="43" t="e">
        <f t="shared" si="36"/>
        <v>#VALUE!</v>
      </c>
      <c r="CG109" s="44" t="e">
        <f t="shared" si="37"/>
        <v>#VALUE!</v>
      </c>
      <c r="CH109" s="43" t="e">
        <f t="shared" si="38"/>
        <v>#VALUE!</v>
      </c>
      <c r="CI109" s="43" t="e">
        <f t="shared" si="39"/>
        <v>#VALUE!</v>
      </c>
      <c r="CJ109" s="44" t="e">
        <f t="shared" si="40"/>
        <v>#VALUE!</v>
      </c>
      <c r="CK109" s="44" t="e">
        <f t="shared" si="41"/>
        <v>#VALUE!</v>
      </c>
      <c r="CL109" t="str">
        <f t="shared" ref="CL109:CL140" si="53">TEXT(F109,"rrrrmmdd")</f>
        <v>19000100</v>
      </c>
      <c r="CM109" s="55">
        <f t="shared" si="43"/>
        <v>0</v>
      </c>
      <c r="CN109" s="147" t="e">
        <f t="shared" si="44"/>
        <v>#DIV/0!</v>
      </c>
      <c r="CO109" s="147" t="e">
        <f t="shared" si="45"/>
        <v>#DIV/0!</v>
      </c>
      <c r="CP109" s="147" t="e">
        <f t="shared" si="46"/>
        <v>#DIV/0!</v>
      </c>
      <c r="CQ109" s="147" t="e">
        <f t="shared" si="47"/>
        <v>#DIV/0!</v>
      </c>
      <c r="CR109" s="147" t="e">
        <f t="shared" si="48"/>
        <v>#DIV/0!</v>
      </c>
      <c r="CS109" s="147" t="e">
        <f t="shared" si="49"/>
        <v>#DIV/0!</v>
      </c>
      <c r="CT109" s="147" t="e">
        <f t="shared" si="50"/>
        <v>#DIV/0!</v>
      </c>
      <c r="CU109" s="147" t="e">
        <f t="shared" si="51"/>
        <v>#DIV/0!</v>
      </c>
      <c r="CV109" s="147" t="e">
        <f t="shared" si="52"/>
        <v>#DIV/0!</v>
      </c>
    </row>
    <row r="110" spans="1:100">
      <c r="A110" s="213" t="str">
        <f t="shared" si="27"/>
        <v xml:space="preserve"> 19000100</v>
      </c>
      <c r="B110" s="217"/>
      <c r="C110" s="193"/>
      <c r="D110" s="200"/>
      <c r="E110" s="200"/>
      <c r="F110" s="200"/>
      <c r="G110" s="200"/>
      <c r="H110" s="200"/>
      <c r="I110" s="194"/>
      <c r="J110" s="194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7"/>
      <c r="V110" s="197"/>
      <c r="W110" s="197"/>
      <c r="X110" s="197"/>
      <c r="Y110" s="197"/>
      <c r="Z110" s="197"/>
      <c r="AA110" s="197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200"/>
      <c r="BD110" s="200"/>
      <c r="BE110" s="200"/>
      <c r="BF110" s="200"/>
      <c r="BG110" s="200"/>
      <c r="BH110" s="200"/>
      <c r="BI110" s="200"/>
      <c r="BJ110" s="200"/>
      <c r="BK110" s="200"/>
      <c r="BL110" s="200"/>
      <c r="BM110" s="200"/>
      <c r="BN110" s="200"/>
      <c r="BO110" s="200"/>
      <c r="BP110" s="200"/>
      <c r="BQ110" s="200"/>
      <c r="BR110" s="200"/>
      <c r="BS110" s="200"/>
      <c r="BT110" s="244"/>
      <c r="BU110" s="244"/>
      <c r="BV110" s="244"/>
      <c r="BW110" s="216"/>
      <c r="BX110" s="43">
        <f t="shared" si="28"/>
        <v>0</v>
      </c>
      <c r="BY110" s="43">
        <f t="shared" si="29"/>
        <v>0</v>
      </c>
      <c r="BZ110" s="43">
        <f t="shared" si="30"/>
        <v>0</v>
      </c>
      <c r="CA110" s="43">
        <f t="shared" si="31"/>
        <v>0</v>
      </c>
      <c r="CB110" s="43">
        <f t="shared" si="32"/>
        <v>0</v>
      </c>
      <c r="CC110" s="43">
        <f t="shared" si="33"/>
        <v>0</v>
      </c>
      <c r="CD110" s="43">
        <f t="shared" si="34"/>
        <v>0</v>
      </c>
      <c r="CE110" s="43" t="e">
        <f t="shared" si="35"/>
        <v>#DIV/0!</v>
      </c>
      <c r="CF110" s="43" t="e">
        <f t="shared" si="36"/>
        <v>#VALUE!</v>
      </c>
      <c r="CG110" s="44" t="e">
        <f t="shared" si="37"/>
        <v>#VALUE!</v>
      </c>
      <c r="CH110" s="43" t="e">
        <f t="shared" si="38"/>
        <v>#VALUE!</v>
      </c>
      <c r="CI110" s="43" t="e">
        <f t="shared" si="39"/>
        <v>#VALUE!</v>
      </c>
      <c r="CJ110" s="44" t="e">
        <f t="shared" si="40"/>
        <v>#VALUE!</v>
      </c>
      <c r="CK110" s="44" t="e">
        <f t="shared" si="41"/>
        <v>#VALUE!</v>
      </c>
      <c r="CL110" t="str">
        <f t="shared" si="53"/>
        <v>19000100</v>
      </c>
      <c r="CM110" s="55">
        <f t="shared" si="43"/>
        <v>0</v>
      </c>
      <c r="CN110" s="147" t="e">
        <f t="shared" si="44"/>
        <v>#DIV/0!</v>
      </c>
      <c r="CO110" s="147" t="e">
        <f t="shared" si="45"/>
        <v>#DIV/0!</v>
      </c>
      <c r="CP110" s="147" t="e">
        <f t="shared" si="46"/>
        <v>#DIV/0!</v>
      </c>
      <c r="CQ110" s="147" t="e">
        <f t="shared" si="47"/>
        <v>#DIV/0!</v>
      </c>
      <c r="CR110" s="147" t="e">
        <f t="shared" si="48"/>
        <v>#DIV/0!</v>
      </c>
      <c r="CS110" s="147" t="e">
        <f t="shared" si="49"/>
        <v>#DIV/0!</v>
      </c>
      <c r="CT110" s="147" t="e">
        <f t="shared" si="50"/>
        <v>#DIV/0!</v>
      </c>
      <c r="CU110" s="147" t="e">
        <f t="shared" si="51"/>
        <v>#DIV/0!</v>
      </c>
      <c r="CV110" s="147" t="e">
        <f t="shared" si="52"/>
        <v>#DIV/0!</v>
      </c>
    </row>
    <row r="111" spans="1:100">
      <c r="A111" s="213" t="str">
        <f t="shared" si="27"/>
        <v xml:space="preserve"> 19000100</v>
      </c>
      <c r="B111" s="217"/>
      <c r="C111" s="193"/>
      <c r="D111" s="200"/>
      <c r="E111" s="200"/>
      <c r="F111" s="200"/>
      <c r="G111" s="200"/>
      <c r="H111" s="200"/>
      <c r="I111" s="194"/>
      <c r="J111" s="194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7"/>
      <c r="V111" s="197"/>
      <c r="W111" s="197"/>
      <c r="X111" s="197"/>
      <c r="Y111" s="197"/>
      <c r="Z111" s="197"/>
      <c r="AA111" s="197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200"/>
      <c r="BD111" s="200"/>
      <c r="BE111" s="200"/>
      <c r="BF111" s="200"/>
      <c r="BG111" s="200"/>
      <c r="BH111" s="200"/>
      <c r="BI111" s="200"/>
      <c r="BJ111" s="200"/>
      <c r="BK111" s="200"/>
      <c r="BL111" s="200"/>
      <c r="BM111" s="200"/>
      <c r="BN111" s="200"/>
      <c r="BO111" s="200"/>
      <c r="BP111" s="200"/>
      <c r="BQ111" s="200"/>
      <c r="BR111" s="200"/>
      <c r="BS111" s="200"/>
      <c r="BT111" s="244"/>
      <c r="BU111" s="244"/>
      <c r="BV111" s="244"/>
      <c r="BW111" s="216"/>
      <c r="BX111" s="43">
        <f t="shared" si="28"/>
        <v>0</v>
      </c>
      <c r="BY111" s="43">
        <f t="shared" si="29"/>
        <v>0</v>
      </c>
      <c r="BZ111" s="43">
        <f t="shared" si="30"/>
        <v>0</v>
      </c>
      <c r="CA111" s="43">
        <f t="shared" si="31"/>
        <v>0</v>
      </c>
      <c r="CB111" s="43">
        <f t="shared" si="32"/>
        <v>0</v>
      </c>
      <c r="CC111" s="43">
        <f t="shared" si="33"/>
        <v>0</v>
      </c>
      <c r="CD111" s="43">
        <f t="shared" si="34"/>
        <v>0</v>
      </c>
      <c r="CE111" s="43" t="e">
        <f t="shared" si="35"/>
        <v>#DIV/0!</v>
      </c>
      <c r="CF111" s="43" t="e">
        <f t="shared" si="36"/>
        <v>#VALUE!</v>
      </c>
      <c r="CG111" s="44" t="e">
        <f t="shared" si="37"/>
        <v>#VALUE!</v>
      </c>
      <c r="CH111" s="43" t="e">
        <f t="shared" si="38"/>
        <v>#VALUE!</v>
      </c>
      <c r="CI111" s="43" t="e">
        <f t="shared" si="39"/>
        <v>#VALUE!</v>
      </c>
      <c r="CJ111" s="44" t="e">
        <f t="shared" si="40"/>
        <v>#VALUE!</v>
      </c>
      <c r="CK111" s="44" t="e">
        <f t="shared" si="41"/>
        <v>#VALUE!</v>
      </c>
      <c r="CL111" t="str">
        <f t="shared" si="53"/>
        <v>19000100</v>
      </c>
      <c r="CM111" s="55">
        <f t="shared" si="43"/>
        <v>0</v>
      </c>
      <c r="CN111" s="147" t="e">
        <f t="shared" si="44"/>
        <v>#DIV/0!</v>
      </c>
      <c r="CO111" s="147" t="e">
        <f t="shared" si="45"/>
        <v>#DIV/0!</v>
      </c>
      <c r="CP111" s="147" t="e">
        <f t="shared" si="46"/>
        <v>#DIV/0!</v>
      </c>
      <c r="CQ111" s="147" t="e">
        <f t="shared" si="47"/>
        <v>#DIV/0!</v>
      </c>
      <c r="CR111" s="147" t="e">
        <f t="shared" si="48"/>
        <v>#DIV/0!</v>
      </c>
      <c r="CS111" s="147" t="e">
        <f t="shared" si="49"/>
        <v>#DIV/0!</v>
      </c>
      <c r="CT111" s="147" t="e">
        <f t="shared" si="50"/>
        <v>#DIV/0!</v>
      </c>
      <c r="CU111" s="147" t="e">
        <f t="shared" si="51"/>
        <v>#DIV/0!</v>
      </c>
      <c r="CV111" s="147" t="e">
        <f t="shared" si="52"/>
        <v>#DIV/0!</v>
      </c>
    </row>
    <row r="112" spans="1:100">
      <c r="A112" s="213" t="str">
        <f t="shared" si="27"/>
        <v xml:space="preserve"> 19000100</v>
      </c>
      <c r="B112" s="217"/>
      <c r="C112" s="193"/>
      <c r="D112" s="200"/>
      <c r="E112" s="200"/>
      <c r="F112" s="200"/>
      <c r="G112" s="200"/>
      <c r="H112" s="200"/>
      <c r="I112" s="194"/>
      <c r="J112" s="194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7"/>
      <c r="V112" s="197"/>
      <c r="W112" s="197"/>
      <c r="X112" s="197"/>
      <c r="Y112" s="197"/>
      <c r="Z112" s="197"/>
      <c r="AA112" s="197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200"/>
      <c r="BD112" s="200"/>
      <c r="BE112" s="200"/>
      <c r="BF112" s="200"/>
      <c r="BG112" s="200"/>
      <c r="BH112" s="200"/>
      <c r="BI112" s="200"/>
      <c r="BJ112" s="200"/>
      <c r="BK112" s="200"/>
      <c r="BL112" s="200"/>
      <c r="BM112" s="200"/>
      <c r="BN112" s="200"/>
      <c r="BO112" s="200"/>
      <c r="BP112" s="200"/>
      <c r="BQ112" s="200"/>
      <c r="BR112" s="200"/>
      <c r="BS112" s="200"/>
      <c r="BT112" s="244"/>
      <c r="BU112" s="244"/>
      <c r="BV112" s="244"/>
      <c r="BW112" s="216"/>
      <c r="BX112" s="43">
        <f t="shared" si="28"/>
        <v>0</v>
      </c>
      <c r="BY112" s="43">
        <f t="shared" si="29"/>
        <v>0</v>
      </c>
      <c r="BZ112" s="43">
        <f t="shared" si="30"/>
        <v>0</v>
      </c>
      <c r="CA112" s="43">
        <f t="shared" si="31"/>
        <v>0</v>
      </c>
      <c r="CB112" s="43">
        <f t="shared" si="32"/>
        <v>0</v>
      </c>
      <c r="CC112" s="43">
        <f t="shared" si="33"/>
        <v>0</v>
      </c>
      <c r="CD112" s="43">
        <f t="shared" si="34"/>
        <v>0</v>
      </c>
      <c r="CE112" s="43" t="e">
        <f t="shared" si="35"/>
        <v>#DIV/0!</v>
      </c>
      <c r="CF112" s="43" t="e">
        <f t="shared" si="36"/>
        <v>#VALUE!</v>
      </c>
      <c r="CG112" s="44" t="e">
        <f t="shared" si="37"/>
        <v>#VALUE!</v>
      </c>
      <c r="CH112" s="43" t="e">
        <f t="shared" si="38"/>
        <v>#VALUE!</v>
      </c>
      <c r="CI112" s="43" t="e">
        <f t="shared" si="39"/>
        <v>#VALUE!</v>
      </c>
      <c r="CJ112" s="44" t="e">
        <f t="shared" si="40"/>
        <v>#VALUE!</v>
      </c>
      <c r="CK112" s="44" t="e">
        <f t="shared" si="41"/>
        <v>#VALUE!</v>
      </c>
      <c r="CL112" t="str">
        <f t="shared" si="53"/>
        <v>19000100</v>
      </c>
      <c r="CM112" s="55">
        <f t="shared" si="43"/>
        <v>0</v>
      </c>
      <c r="CN112" s="147" t="e">
        <f t="shared" si="44"/>
        <v>#DIV/0!</v>
      </c>
      <c r="CO112" s="147" t="e">
        <f t="shared" si="45"/>
        <v>#DIV/0!</v>
      </c>
      <c r="CP112" s="147" t="e">
        <f t="shared" si="46"/>
        <v>#DIV/0!</v>
      </c>
      <c r="CQ112" s="147" t="e">
        <f t="shared" si="47"/>
        <v>#DIV/0!</v>
      </c>
      <c r="CR112" s="147" t="e">
        <f t="shared" si="48"/>
        <v>#DIV/0!</v>
      </c>
      <c r="CS112" s="147" t="e">
        <f t="shared" si="49"/>
        <v>#DIV/0!</v>
      </c>
      <c r="CT112" s="147" t="e">
        <f t="shared" si="50"/>
        <v>#DIV/0!</v>
      </c>
      <c r="CU112" s="147" t="e">
        <f t="shared" si="51"/>
        <v>#DIV/0!</v>
      </c>
      <c r="CV112" s="147" t="e">
        <f t="shared" si="52"/>
        <v>#DIV/0!</v>
      </c>
    </row>
    <row r="113" spans="1:100">
      <c r="A113" s="213" t="str">
        <f t="shared" si="27"/>
        <v xml:space="preserve"> 19000100</v>
      </c>
      <c r="B113" s="217"/>
      <c r="C113" s="193"/>
      <c r="D113" s="200"/>
      <c r="E113" s="200"/>
      <c r="F113" s="200"/>
      <c r="G113" s="200"/>
      <c r="H113" s="200"/>
      <c r="I113" s="194"/>
      <c r="J113" s="194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7"/>
      <c r="V113" s="197"/>
      <c r="W113" s="197"/>
      <c r="X113" s="197"/>
      <c r="Y113" s="197"/>
      <c r="Z113" s="197"/>
      <c r="AA113" s="197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200"/>
      <c r="BO113" s="200"/>
      <c r="BP113" s="200"/>
      <c r="BQ113" s="200"/>
      <c r="BR113" s="200"/>
      <c r="BS113" s="200"/>
      <c r="BT113" s="244"/>
      <c r="BU113" s="244"/>
      <c r="BV113" s="244"/>
      <c r="BW113" s="216"/>
      <c r="BX113" s="43">
        <f t="shared" si="28"/>
        <v>0</v>
      </c>
      <c r="BY113" s="43">
        <f t="shared" si="29"/>
        <v>0</v>
      </c>
      <c r="BZ113" s="43">
        <f t="shared" si="30"/>
        <v>0</v>
      </c>
      <c r="CA113" s="43">
        <f t="shared" si="31"/>
        <v>0</v>
      </c>
      <c r="CB113" s="43">
        <f t="shared" si="32"/>
        <v>0</v>
      </c>
      <c r="CC113" s="43">
        <f t="shared" si="33"/>
        <v>0</v>
      </c>
      <c r="CD113" s="43">
        <f t="shared" si="34"/>
        <v>0</v>
      </c>
      <c r="CE113" s="43" t="e">
        <f t="shared" si="35"/>
        <v>#DIV/0!</v>
      </c>
      <c r="CF113" s="43" t="e">
        <f t="shared" si="36"/>
        <v>#VALUE!</v>
      </c>
      <c r="CG113" s="44" t="e">
        <f t="shared" si="37"/>
        <v>#VALUE!</v>
      </c>
      <c r="CH113" s="43" t="e">
        <f t="shared" si="38"/>
        <v>#VALUE!</v>
      </c>
      <c r="CI113" s="43" t="e">
        <f t="shared" si="39"/>
        <v>#VALUE!</v>
      </c>
      <c r="CJ113" s="44" t="e">
        <f t="shared" si="40"/>
        <v>#VALUE!</v>
      </c>
      <c r="CK113" s="44" t="e">
        <f t="shared" si="41"/>
        <v>#VALUE!</v>
      </c>
      <c r="CL113" t="str">
        <f t="shared" si="53"/>
        <v>19000100</v>
      </c>
      <c r="CM113" s="55">
        <f t="shared" si="43"/>
        <v>0</v>
      </c>
      <c r="CN113" s="147" t="e">
        <f t="shared" si="44"/>
        <v>#DIV/0!</v>
      </c>
      <c r="CO113" s="147" t="e">
        <f t="shared" si="45"/>
        <v>#DIV/0!</v>
      </c>
      <c r="CP113" s="147" t="e">
        <f t="shared" si="46"/>
        <v>#DIV/0!</v>
      </c>
      <c r="CQ113" s="147" t="e">
        <f t="shared" si="47"/>
        <v>#DIV/0!</v>
      </c>
      <c r="CR113" s="147" t="e">
        <f t="shared" si="48"/>
        <v>#DIV/0!</v>
      </c>
      <c r="CS113" s="147" t="e">
        <f t="shared" si="49"/>
        <v>#DIV/0!</v>
      </c>
      <c r="CT113" s="147" t="e">
        <f t="shared" si="50"/>
        <v>#DIV/0!</v>
      </c>
      <c r="CU113" s="147" t="e">
        <f t="shared" si="51"/>
        <v>#DIV/0!</v>
      </c>
      <c r="CV113" s="147" t="e">
        <f t="shared" si="52"/>
        <v>#DIV/0!</v>
      </c>
    </row>
    <row r="114" spans="1:100">
      <c r="A114" s="213" t="str">
        <f t="shared" si="27"/>
        <v xml:space="preserve"> 19000100</v>
      </c>
      <c r="B114" s="217"/>
      <c r="C114" s="193"/>
      <c r="D114" s="200"/>
      <c r="E114" s="200"/>
      <c r="F114" s="200"/>
      <c r="G114" s="200"/>
      <c r="H114" s="200"/>
      <c r="I114" s="194"/>
      <c r="J114" s="194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7"/>
      <c r="V114" s="197"/>
      <c r="W114" s="197"/>
      <c r="X114" s="197"/>
      <c r="Y114" s="197"/>
      <c r="Z114" s="197"/>
      <c r="AA114" s="197"/>
      <c r="AB114" s="200"/>
      <c r="AC114" s="200"/>
      <c r="AD114" s="200"/>
      <c r="AE114" s="200"/>
      <c r="AF114" s="200"/>
      <c r="AG114" s="200"/>
      <c r="AH114" s="200"/>
      <c r="AI114" s="200"/>
      <c r="AJ114" s="200"/>
      <c r="AK114" s="200"/>
      <c r="AL114" s="200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200"/>
      <c r="BD114" s="200"/>
      <c r="BE114" s="200"/>
      <c r="BF114" s="200"/>
      <c r="BG114" s="200"/>
      <c r="BH114" s="200"/>
      <c r="BI114" s="200"/>
      <c r="BJ114" s="200"/>
      <c r="BK114" s="200"/>
      <c r="BL114" s="200"/>
      <c r="BM114" s="200"/>
      <c r="BN114" s="200"/>
      <c r="BO114" s="200"/>
      <c r="BP114" s="200"/>
      <c r="BQ114" s="200"/>
      <c r="BR114" s="200"/>
      <c r="BS114" s="200"/>
      <c r="BT114" s="244"/>
      <c r="BU114" s="244"/>
      <c r="BV114" s="244"/>
      <c r="BW114" s="216"/>
      <c r="BX114" s="43">
        <f t="shared" si="28"/>
        <v>0</v>
      </c>
      <c r="BY114" s="43">
        <f t="shared" si="29"/>
        <v>0</v>
      </c>
      <c r="BZ114" s="43">
        <f t="shared" si="30"/>
        <v>0</v>
      </c>
      <c r="CA114" s="43">
        <f t="shared" si="31"/>
        <v>0</v>
      </c>
      <c r="CB114" s="43">
        <f t="shared" si="32"/>
        <v>0</v>
      </c>
      <c r="CC114" s="43">
        <f t="shared" si="33"/>
        <v>0</v>
      </c>
      <c r="CD114" s="43">
        <f t="shared" si="34"/>
        <v>0</v>
      </c>
      <c r="CE114" s="43" t="e">
        <f t="shared" si="35"/>
        <v>#DIV/0!</v>
      </c>
      <c r="CF114" s="43" t="e">
        <f t="shared" si="36"/>
        <v>#VALUE!</v>
      </c>
      <c r="CG114" s="44" t="e">
        <f t="shared" si="37"/>
        <v>#VALUE!</v>
      </c>
      <c r="CH114" s="43" t="e">
        <f t="shared" si="38"/>
        <v>#VALUE!</v>
      </c>
      <c r="CI114" s="43" t="e">
        <f t="shared" si="39"/>
        <v>#VALUE!</v>
      </c>
      <c r="CJ114" s="44" t="e">
        <f t="shared" si="40"/>
        <v>#VALUE!</v>
      </c>
      <c r="CK114" s="44" t="e">
        <f t="shared" si="41"/>
        <v>#VALUE!</v>
      </c>
      <c r="CL114" t="str">
        <f t="shared" si="53"/>
        <v>19000100</v>
      </c>
      <c r="CM114" s="55">
        <f t="shared" si="43"/>
        <v>0</v>
      </c>
      <c r="CN114" s="147" t="e">
        <f t="shared" si="44"/>
        <v>#DIV/0!</v>
      </c>
      <c r="CO114" s="147" t="e">
        <f t="shared" si="45"/>
        <v>#DIV/0!</v>
      </c>
      <c r="CP114" s="147" t="e">
        <f t="shared" si="46"/>
        <v>#DIV/0!</v>
      </c>
      <c r="CQ114" s="147" t="e">
        <f t="shared" si="47"/>
        <v>#DIV/0!</v>
      </c>
      <c r="CR114" s="147" t="e">
        <f t="shared" si="48"/>
        <v>#DIV/0!</v>
      </c>
      <c r="CS114" s="147" t="e">
        <f t="shared" si="49"/>
        <v>#DIV/0!</v>
      </c>
      <c r="CT114" s="147" t="e">
        <f t="shared" si="50"/>
        <v>#DIV/0!</v>
      </c>
      <c r="CU114" s="147" t="e">
        <f t="shared" si="51"/>
        <v>#DIV/0!</v>
      </c>
      <c r="CV114" s="147" t="e">
        <f t="shared" si="52"/>
        <v>#DIV/0!</v>
      </c>
    </row>
    <row r="115" spans="1:100">
      <c r="A115" s="213" t="str">
        <f t="shared" si="27"/>
        <v xml:space="preserve"> 19000100</v>
      </c>
      <c r="B115" s="217"/>
      <c r="C115" s="193"/>
      <c r="D115" s="200"/>
      <c r="E115" s="200"/>
      <c r="F115" s="200"/>
      <c r="G115" s="200"/>
      <c r="H115" s="200"/>
      <c r="I115" s="194"/>
      <c r="J115" s="194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7"/>
      <c r="V115" s="197"/>
      <c r="W115" s="197"/>
      <c r="X115" s="197"/>
      <c r="Y115" s="197"/>
      <c r="Z115" s="197"/>
      <c r="AA115" s="197"/>
      <c r="AB115" s="200"/>
      <c r="AC115" s="200"/>
      <c r="AD115" s="200"/>
      <c r="AE115" s="200"/>
      <c r="AF115" s="200"/>
      <c r="AG115" s="200"/>
      <c r="AH115" s="200"/>
      <c r="AI115" s="200"/>
      <c r="AJ115" s="200"/>
      <c r="AK115" s="200"/>
      <c r="AL115" s="200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200"/>
      <c r="BB115" s="200"/>
      <c r="BC115" s="200"/>
      <c r="BD115" s="200"/>
      <c r="BE115" s="200"/>
      <c r="BF115" s="200"/>
      <c r="BG115" s="200"/>
      <c r="BH115" s="200"/>
      <c r="BI115" s="200"/>
      <c r="BJ115" s="200"/>
      <c r="BK115" s="200"/>
      <c r="BL115" s="200"/>
      <c r="BM115" s="200"/>
      <c r="BN115" s="200"/>
      <c r="BO115" s="200"/>
      <c r="BP115" s="200"/>
      <c r="BQ115" s="200"/>
      <c r="BR115" s="200"/>
      <c r="BS115" s="200"/>
      <c r="BT115" s="244"/>
      <c r="BU115" s="244"/>
      <c r="BV115" s="244"/>
      <c r="BW115" s="216"/>
      <c r="BX115" s="43">
        <f t="shared" si="28"/>
        <v>0</v>
      </c>
      <c r="BY115" s="43">
        <f t="shared" si="29"/>
        <v>0</v>
      </c>
      <c r="BZ115" s="43">
        <f t="shared" si="30"/>
        <v>0</v>
      </c>
      <c r="CA115" s="43">
        <f t="shared" si="31"/>
        <v>0</v>
      </c>
      <c r="CB115" s="43">
        <f t="shared" si="32"/>
        <v>0</v>
      </c>
      <c r="CC115" s="43">
        <f t="shared" si="33"/>
        <v>0</v>
      </c>
      <c r="CD115" s="43">
        <f t="shared" si="34"/>
        <v>0</v>
      </c>
      <c r="CE115" s="43" t="e">
        <f t="shared" si="35"/>
        <v>#DIV/0!</v>
      </c>
      <c r="CF115" s="43" t="e">
        <f t="shared" si="36"/>
        <v>#VALUE!</v>
      </c>
      <c r="CG115" s="44" t="e">
        <f t="shared" si="37"/>
        <v>#VALUE!</v>
      </c>
      <c r="CH115" s="43" t="e">
        <f t="shared" si="38"/>
        <v>#VALUE!</v>
      </c>
      <c r="CI115" s="43" t="e">
        <f t="shared" si="39"/>
        <v>#VALUE!</v>
      </c>
      <c r="CJ115" s="44" t="e">
        <f t="shared" si="40"/>
        <v>#VALUE!</v>
      </c>
      <c r="CK115" s="44" t="e">
        <f t="shared" si="41"/>
        <v>#VALUE!</v>
      </c>
      <c r="CL115" t="str">
        <f t="shared" si="53"/>
        <v>19000100</v>
      </c>
      <c r="CM115" s="55">
        <f t="shared" si="43"/>
        <v>0</v>
      </c>
      <c r="CN115" s="147" t="e">
        <f t="shared" si="44"/>
        <v>#DIV/0!</v>
      </c>
      <c r="CO115" s="147" t="e">
        <f t="shared" si="45"/>
        <v>#DIV/0!</v>
      </c>
      <c r="CP115" s="147" t="e">
        <f t="shared" si="46"/>
        <v>#DIV/0!</v>
      </c>
      <c r="CQ115" s="147" t="e">
        <f t="shared" si="47"/>
        <v>#DIV/0!</v>
      </c>
      <c r="CR115" s="147" t="e">
        <f t="shared" si="48"/>
        <v>#DIV/0!</v>
      </c>
      <c r="CS115" s="147" t="e">
        <f t="shared" si="49"/>
        <v>#DIV/0!</v>
      </c>
      <c r="CT115" s="147" t="e">
        <f t="shared" si="50"/>
        <v>#DIV/0!</v>
      </c>
      <c r="CU115" s="147" t="e">
        <f t="shared" si="51"/>
        <v>#DIV/0!</v>
      </c>
      <c r="CV115" s="147" t="e">
        <f t="shared" si="52"/>
        <v>#DIV/0!</v>
      </c>
    </row>
    <row r="116" spans="1:100">
      <c r="A116" s="213" t="str">
        <f t="shared" si="27"/>
        <v xml:space="preserve"> 19000100</v>
      </c>
      <c r="B116" s="217"/>
      <c r="C116" s="193"/>
      <c r="D116" s="200"/>
      <c r="E116" s="200"/>
      <c r="F116" s="200"/>
      <c r="G116" s="200"/>
      <c r="H116" s="200"/>
      <c r="I116" s="194"/>
      <c r="J116" s="194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7"/>
      <c r="V116" s="197"/>
      <c r="W116" s="197"/>
      <c r="X116" s="197"/>
      <c r="Y116" s="197"/>
      <c r="Z116" s="197"/>
      <c r="AA116" s="197"/>
      <c r="AB116" s="200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200"/>
      <c r="BB116" s="200"/>
      <c r="BC116" s="200"/>
      <c r="BD116" s="200"/>
      <c r="BE116" s="200"/>
      <c r="BF116" s="200"/>
      <c r="BG116" s="200"/>
      <c r="BH116" s="200"/>
      <c r="BI116" s="200"/>
      <c r="BJ116" s="200"/>
      <c r="BK116" s="200"/>
      <c r="BL116" s="200"/>
      <c r="BM116" s="200"/>
      <c r="BN116" s="200"/>
      <c r="BO116" s="200"/>
      <c r="BP116" s="200"/>
      <c r="BQ116" s="200"/>
      <c r="BR116" s="200"/>
      <c r="BS116" s="200"/>
      <c r="BT116" s="244"/>
      <c r="BU116" s="244"/>
      <c r="BV116" s="244"/>
      <c r="BW116" s="216"/>
      <c r="BX116" s="43">
        <f t="shared" si="28"/>
        <v>0</v>
      </c>
      <c r="BY116" s="43">
        <f t="shared" si="29"/>
        <v>0</v>
      </c>
      <c r="BZ116" s="43">
        <f t="shared" si="30"/>
        <v>0</v>
      </c>
      <c r="CA116" s="43">
        <f t="shared" si="31"/>
        <v>0</v>
      </c>
      <c r="CB116" s="43">
        <f t="shared" si="32"/>
        <v>0</v>
      </c>
      <c r="CC116" s="43">
        <f t="shared" si="33"/>
        <v>0</v>
      </c>
      <c r="CD116" s="43">
        <f t="shared" si="34"/>
        <v>0</v>
      </c>
      <c r="CE116" s="43" t="e">
        <f t="shared" si="35"/>
        <v>#DIV/0!</v>
      </c>
      <c r="CF116" s="43" t="e">
        <f t="shared" si="36"/>
        <v>#VALUE!</v>
      </c>
      <c r="CG116" s="44" t="e">
        <f t="shared" si="37"/>
        <v>#VALUE!</v>
      </c>
      <c r="CH116" s="43" t="e">
        <f t="shared" si="38"/>
        <v>#VALUE!</v>
      </c>
      <c r="CI116" s="43" t="e">
        <f t="shared" si="39"/>
        <v>#VALUE!</v>
      </c>
      <c r="CJ116" s="44" t="e">
        <f t="shared" si="40"/>
        <v>#VALUE!</v>
      </c>
      <c r="CK116" s="44" t="e">
        <f t="shared" si="41"/>
        <v>#VALUE!</v>
      </c>
      <c r="CL116" t="str">
        <f t="shared" si="53"/>
        <v>19000100</v>
      </c>
      <c r="CM116" s="55">
        <f t="shared" si="43"/>
        <v>0</v>
      </c>
      <c r="CN116" s="147" t="e">
        <f t="shared" si="44"/>
        <v>#DIV/0!</v>
      </c>
      <c r="CO116" s="147" t="e">
        <f t="shared" si="45"/>
        <v>#DIV/0!</v>
      </c>
      <c r="CP116" s="147" t="e">
        <f t="shared" si="46"/>
        <v>#DIV/0!</v>
      </c>
      <c r="CQ116" s="147" t="e">
        <f t="shared" si="47"/>
        <v>#DIV/0!</v>
      </c>
      <c r="CR116" s="147" t="e">
        <f t="shared" si="48"/>
        <v>#DIV/0!</v>
      </c>
      <c r="CS116" s="147" t="e">
        <f t="shared" si="49"/>
        <v>#DIV/0!</v>
      </c>
      <c r="CT116" s="147" t="e">
        <f t="shared" si="50"/>
        <v>#DIV/0!</v>
      </c>
      <c r="CU116" s="147" t="e">
        <f t="shared" si="51"/>
        <v>#DIV/0!</v>
      </c>
      <c r="CV116" s="147" t="e">
        <f t="shared" si="52"/>
        <v>#DIV/0!</v>
      </c>
    </row>
    <row r="117" spans="1:100">
      <c r="A117" s="213" t="str">
        <f t="shared" si="27"/>
        <v xml:space="preserve"> 19000100</v>
      </c>
      <c r="B117" s="217"/>
      <c r="C117" s="193"/>
      <c r="D117" s="200"/>
      <c r="E117" s="200"/>
      <c r="F117" s="200"/>
      <c r="G117" s="200"/>
      <c r="H117" s="200"/>
      <c r="I117" s="194"/>
      <c r="J117" s="194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7"/>
      <c r="V117" s="197"/>
      <c r="W117" s="197"/>
      <c r="X117" s="197"/>
      <c r="Y117" s="197"/>
      <c r="Z117" s="197"/>
      <c r="AA117" s="197"/>
      <c r="AB117" s="200"/>
      <c r="AC117" s="200"/>
      <c r="AD117" s="200"/>
      <c r="AE117" s="200"/>
      <c r="AF117" s="200"/>
      <c r="AG117" s="200"/>
      <c r="AH117" s="200"/>
      <c r="AI117" s="200"/>
      <c r="AJ117" s="200"/>
      <c r="AK117" s="200"/>
      <c r="AL117" s="200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200"/>
      <c r="BB117" s="200"/>
      <c r="BC117" s="200"/>
      <c r="BD117" s="200"/>
      <c r="BE117" s="200"/>
      <c r="BF117" s="200"/>
      <c r="BG117" s="200"/>
      <c r="BH117" s="200"/>
      <c r="BI117" s="200"/>
      <c r="BJ117" s="200"/>
      <c r="BK117" s="200"/>
      <c r="BL117" s="200"/>
      <c r="BM117" s="200"/>
      <c r="BN117" s="200"/>
      <c r="BO117" s="200"/>
      <c r="BP117" s="200"/>
      <c r="BQ117" s="200"/>
      <c r="BR117" s="200"/>
      <c r="BS117" s="200"/>
      <c r="BT117" s="244"/>
      <c r="BU117" s="244"/>
      <c r="BV117" s="244"/>
      <c r="BW117" s="216"/>
      <c r="BX117" s="43">
        <f t="shared" si="28"/>
        <v>0</v>
      </c>
      <c r="BY117" s="43">
        <f t="shared" si="29"/>
        <v>0</v>
      </c>
      <c r="BZ117" s="43">
        <f t="shared" si="30"/>
        <v>0</v>
      </c>
      <c r="CA117" s="43">
        <f t="shared" si="31"/>
        <v>0</v>
      </c>
      <c r="CB117" s="43">
        <f t="shared" si="32"/>
        <v>0</v>
      </c>
      <c r="CC117" s="43">
        <f t="shared" si="33"/>
        <v>0</v>
      </c>
      <c r="CD117" s="43">
        <f t="shared" si="34"/>
        <v>0</v>
      </c>
      <c r="CE117" s="43" t="e">
        <f t="shared" si="35"/>
        <v>#DIV/0!</v>
      </c>
      <c r="CF117" s="43" t="e">
        <f t="shared" si="36"/>
        <v>#VALUE!</v>
      </c>
      <c r="CG117" s="44" t="e">
        <f t="shared" si="37"/>
        <v>#VALUE!</v>
      </c>
      <c r="CH117" s="43" t="e">
        <f t="shared" si="38"/>
        <v>#VALUE!</v>
      </c>
      <c r="CI117" s="43" t="e">
        <f t="shared" si="39"/>
        <v>#VALUE!</v>
      </c>
      <c r="CJ117" s="44" t="e">
        <f t="shared" si="40"/>
        <v>#VALUE!</v>
      </c>
      <c r="CK117" s="44" t="e">
        <f t="shared" si="41"/>
        <v>#VALUE!</v>
      </c>
      <c r="CL117" t="str">
        <f t="shared" si="53"/>
        <v>19000100</v>
      </c>
      <c r="CM117" s="55">
        <f t="shared" si="43"/>
        <v>0</v>
      </c>
      <c r="CN117" s="147" t="e">
        <f t="shared" si="44"/>
        <v>#DIV/0!</v>
      </c>
      <c r="CO117" s="147" t="e">
        <f t="shared" si="45"/>
        <v>#DIV/0!</v>
      </c>
      <c r="CP117" s="147" t="e">
        <f t="shared" si="46"/>
        <v>#DIV/0!</v>
      </c>
      <c r="CQ117" s="147" t="e">
        <f t="shared" si="47"/>
        <v>#DIV/0!</v>
      </c>
      <c r="CR117" s="147" t="e">
        <f t="shared" si="48"/>
        <v>#DIV/0!</v>
      </c>
      <c r="CS117" s="147" t="e">
        <f t="shared" si="49"/>
        <v>#DIV/0!</v>
      </c>
      <c r="CT117" s="147" t="e">
        <f t="shared" si="50"/>
        <v>#DIV/0!</v>
      </c>
      <c r="CU117" s="147" t="e">
        <f t="shared" si="51"/>
        <v>#DIV/0!</v>
      </c>
      <c r="CV117" s="147" t="e">
        <f t="shared" si="52"/>
        <v>#DIV/0!</v>
      </c>
    </row>
    <row r="118" spans="1:100">
      <c r="A118" s="213" t="str">
        <f t="shared" si="27"/>
        <v xml:space="preserve"> 19000100</v>
      </c>
      <c r="B118" s="217"/>
      <c r="C118" s="193"/>
      <c r="D118" s="200"/>
      <c r="E118" s="200"/>
      <c r="F118" s="200"/>
      <c r="G118" s="200"/>
      <c r="H118" s="200"/>
      <c r="I118" s="194"/>
      <c r="J118" s="194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7"/>
      <c r="V118" s="197"/>
      <c r="W118" s="197"/>
      <c r="X118" s="197"/>
      <c r="Y118" s="197"/>
      <c r="Z118" s="197"/>
      <c r="AA118" s="197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0"/>
      <c r="AL118" s="200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200"/>
      <c r="BB118" s="200"/>
      <c r="BC118" s="200"/>
      <c r="BD118" s="200"/>
      <c r="BE118" s="200"/>
      <c r="BF118" s="200"/>
      <c r="BG118" s="200"/>
      <c r="BH118" s="200"/>
      <c r="BI118" s="200"/>
      <c r="BJ118" s="200"/>
      <c r="BK118" s="200"/>
      <c r="BL118" s="200"/>
      <c r="BM118" s="200"/>
      <c r="BN118" s="200"/>
      <c r="BO118" s="200"/>
      <c r="BP118" s="200"/>
      <c r="BQ118" s="200"/>
      <c r="BR118" s="200"/>
      <c r="BS118" s="200"/>
      <c r="BT118" s="244"/>
      <c r="BU118" s="244"/>
      <c r="BV118" s="244"/>
      <c r="BW118" s="216"/>
      <c r="BX118" s="43">
        <f t="shared" si="28"/>
        <v>0</v>
      </c>
      <c r="BY118" s="43">
        <f t="shared" si="29"/>
        <v>0</v>
      </c>
      <c r="BZ118" s="43">
        <f t="shared" si="30"/>
        <v>0</v>
      </c>
      <c r="CA118" s="43">
        <f t="shared" si="31"/>
        <v>0</v>
      </c>
      <c r="CB118" s="43">
        <f t="shared" si="32"/>
        <v>0</v>
      </c>
      <c r="CC118" s="43">
        <f t="shared" si="33"/>
        <v>0</v>
      </c>
      <c r="CD118" s="43">
        <f t="shared" si="34"/>
        <v>0</v>
      </c>
      <c r="CE118" s="43" t="e">
        <f t="shared" si="35"/>
        <v>#DIV/0!</v>
      </c>
      <c r="CF118" s="43" t="e">
        <f t="shared" si="36"/>
        <v>#VALUE!</v>
      </c>
      <c r="CG118" s="44" t="e">
        <f t="shared" si="37"/>
        <v>#VALUE!</v>
      </c>
      <c r="CH118" s="43" t="e">
        <f t="shared" si="38"/>
        <v>#VALUE!</v>
      </c>
      <c r="CI118" s="43" t="e">
        <f t="shared" si="39"/>
        <v>#VALUE!</v>
      </c>
      <c r="CJ118" s="44" t="e">
        <f t="shared" si="40"/>
        <v>#VALUE!</v>
      </c>
      <c r="CK118" s="44" t="e">
        <f t="shared" si="41"/>
        <v>#VALUE!</v>
      </c>
      <c r="CL118" t="str">
        <f t="shared" si="53"/>
        <v>19000100</v>
      </c>
      <c r="CM118" s="55">
        <f t="shared" si="43"/>
        <v>0</v>
      </c>
      <c r="CN118" s="147" t="e">
        <f t="shared" si="44"/>
        <v>#DIV/0!</v>
      </c>
      <c r="CO118" s="147" t="e">
        <f t="shared" si="45"/>
        <v>#DIV/0!</v>
      </c>
      <c r="CP118" s="147" t="e">
        <f t="shared" si="46"/>
        <v>#DIV/0!</v>
      </c>
      <c r="CQ118" s="147" t="e">
        <f t="shared" si="47"/>
        <v>#DIV/0!</v>
      </c>
      <c r="CR118" s="147" t="e">
        <f t="shared" si="48"/>
        <v>#DIV/0!</v>
      </c>
      <c r="CS118" s="147" t="e">
        <f t="shared" si="49"/>
        <v>#DIV/0!</v>
      </c>
      <c r="CT118" s="147" t="e">
        <f t="shared" si="50"/>
        <v>#DIV/0!</v>
      </c>
      <c r="CU118" s="147" t="e">
        <f t="shared" si="51"/>
        <v>#DIV/0!</v>
      </c>
      <c r="CV118" s="147" t="e">
        <f t="shared" si="52"/>
        <v>#DIV/0!</v>
      </c>
    </row>
    <row r="119" spans="1:100">
      <c r="A119" s="213" t="str">
        <f t="shared" si="27"/>
        <v xml:space="preserve"> 19000100</v>
      </c>
      <c r="B119" s="217"/>
      <c r="C119" s="193"/>
      <c r="D119" s="200"/>
      <c r="E119" s="200"/>
      <c r="F119" s="200"/>
      <c r="G119" s="200"/>
      <c r="H119" s="200"/>
      <c r="I119" s="194"/>
      <c r="J119" s="194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7"/>
      <c r="V119" s="197"/>
      <c r="W119" s="197"/>
      <c r="X119" s="197"/>
      <c r="Y119" s="197"/>
      <c r="Z119" s="197"/>
      <c r="AA119" s="197"/>
      <c r="AB119" s="200"/>
      <c r="AC119" s="200"/>
      <c r="AD119" s="200"/>
      <c r="AE119" s="200"/>
      <c r="AF119" s="200"/>
      <c r="AG119" s="200"/>
      <c r="AH119" s="200"/>
      <c r="AI119" s="200"/>
      <c r="AJ119" s="200"/>
      <c r="AK119" s="200"/>
      <c r="AL119" s="200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200"/>
      <c r="BD119" s="200"/>
      <c r="BE119" s="200"/>
      <c r="BF119" s="200"/>
      <c r="BG119" s="200"/>
      <c r="BH119" s="200"/>
      <c r="BI119" s="200"/>
      <c r="BJ119" s="200"/>
      <c r="BK119" s="200"/>
      <c r="BL119" s="200"/>
      <c r="BM119" s="200"/>
      <c r="BN119" s="200"/>
      <c r="BO119" s="200"/>
      <c r="BP119" s="200"/>
      <c r="BQ119" s="200"/>
      <c r="BR119" s="200"/>
      <c r="BS119" s="200"/>
      <c r="BT119" s="244"/>
      <c r="BU119" s="244"/>
      <c r="BV119" s="244"/>
      <c r="BW119" s="216"/>
      <c r="BX119" s="43">
        <f t="shared" si="28"/>
        <v>0</v>
      </c>
      <c r="BY119" s="43">
        <f t="shared" si="29"/>
        <v>0</v>
      </c>
      <c r="BZ119" s="43">
        <f t="shared" si="30"/>
        <v>0</v>
      </c>
      <c r="CA119" s="43">
        <f t="shared" si="31"/>
        <v>0</v>
      </c>
      <c r="CB119" s="43">
        <f t="shared" si="32"/>
        <v>0</v>
      </c>
      <c r="CC119" s="43">
        <f t="shared" si="33"/>
        <v>0</v>
      </c>
      <c r="CD119" s="43">
        <f t="shared" si="34"/>
        <v>0</v>
      </c>
      <c r="CE119" s="43" t="e">
        <f t="shared" si="35"/>
        <v>#DIV/0!</v>
      </c>
      <c r="CF119" s="43" t="e">
        <f t="shared" si="36"/>
        <v>#VALUE!</v>
      </c>
      <c r="CG119" s="44" t="e">
        <f t="shared" si="37"/>
        <v>#VALUE!</v>
      </c>
      <c r="CH119" s="43" t="e">
        <f t="shared" si="38"/>
        <v>#VALUE!</v>
      </c>
      <c r="CI119" s="43" t="e">
        <f t="shared" si="39"/>
        <v>#VALUE!</v>
      </c>
      <c r="CJ119" s="44" t="e">
        <f t="shared" si="40"/>
        <v>#VALUE!</v>
      </c>
      <c r="CK119" s="44" t="e">
        <f t="shared" si="41"/>
        <v>#VALUE!</v>
      </c>
      <c r="CL119" t="str">
        <f t="shared" si="53"/>
        <v>19000100</v>
      </c>
      <c r="CM119" s="55">
        <f t="shared" si="43"/>
        <v>0</v>
      </c>
      <c r="CN119" s="147" t="e">
        <f t="shared" si="44"/>
        <v>#DIV/0!</v>
      </c>
      <c r="CO119" s="147" t="e">
        <f t="shared" si="45"/>
        <v>#DIV/0!</v>
      </c>
      <c r="CP119" s="147" t="e">
        <f t="shared" si="46"/>
        <v>#DIV/0!</v>
      </c>
      <c r="CQ119" s="147" t="e">
        <f t="shared" si="47"/>
        <v>#DIV/0!</v>
      </c>
      <c r="CR119" s="147" t="e">
        <f t="shared" si="48"/>
        <v>#DIV/0!</v>
      </c>
      <c r="CS119" s="147" t="e">
        <f t="shared" si="49"/>
        <v>#DIV/0!</v>
      </c>
      <c r="CT119" s="147" t="e">
        <f t="shared" si="50"/>
        <v>#DIV/0!</v>
      </c>
      <c r="CU119" s="147" t="e">
        <f t="shared" si="51"/>
        <v>#DIV/0!</v>
      </c>
      <c r="CV119" s="147" t="e">
        <f t="shared" si="52"/>
        <v>#DIV/0!</v>
      </c>
    </row>
    <row r="120" spans="1:100">
      <c r="A120" s="213" t="str">
        <f t="shared" si="27"/>
        <v xml:space="preserve"> 19000100</v>
      </c>
      <c r="B120" s="217"/>
      <c r="C120" s="193"/>
      <c r="D120" s="200"/>
      <c r="E120" s="200"/>
      <c r="F120" s="200"/>
      <c r="G120" s="200"/>
      <c r="H120" s="200"/>
      <c r="I120" s="194"/>
      <c r="J120" s="194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7"/>
      <c r="V120" s="197"/>
      <c r="W120" s="197"/>
      <c r="X120" s="197"/>
      <c r="Y120" s="197"/>
      <c r="Z120" s="197"/>
      <c r="AA120" s="197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0"/>
      <c r="AL120" s="200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200"/>
      <c r="BB120" s="200"/>
      <c r="BC120" s="200"/>
      <c r="BD120" s="200"/>
      <c r="BE120" s="200"/>
      <c r="BF120" s="200"/>
      <c r="BG120" s="200"/>
      <c r="BH120" s="200"/>
      <c r="BI120" s="200"/>
      <c r="BJ120" s="200"/>
      <c r="BK120" s="200"/>
      <c r="BL120" s="200"/>
      <c r="BM120" s="200"/>
      <c r="BN120" s="200"/>
      <c r="BO120" s="200"/>
      <c r="BP120" s="200"/>
      <c r="BQ120" s="200"/>
      <c r="BR120" s="200"/>
      <c r="BS120" s="200"/>
      <c r="BT120" s="244"/>
      <c r="BU120" s="244"/>
      <c r="BV120" s="244"/>
      <c r="BW120" s="216"/>
      <c r="BX120" s="43">
        <f t="shared" si="28"/>
        <v>0</v>
      </c>
      <c r="BY120" s="43">
        <f t="shared" si="29"/>
        <v>0</v>
      </c>
      <c r="BZ120" s="43">
        <f t="shared" si="30"/>
        <v>0</v>
      </c>
      <c r="CA120" s="43">
        <f t="shared" si="31"/>
        <v>0</v>
      </c>
      <c r="CB120" s="43">
        <f t="shared" si="32"/>
        <v>0</v>
      </c>
      <c r="CC120" s="43">
        <f t="shared" si="33"/>
        <v>0</v>
      </c>
      <c r="CD120" s="43">
        <f t="shared" si="34"/>
        <v>0</v>
      </c>
      <c r="CE120" s="43" t="e">
        <f t="shared" si="35"/>
        <v>#DIV/0!</v>
      </c>
      <c r="CF120" s="43" t="e">
        <f t="shared" si="36"/>
        <v>#VALUE!</v>
      </c>
      <c r="CG120" s="44" t="e">
        <f t="shared" si="37"/>
        <v>#VALUE!</v>
      </c>
      <c r="CH120" s="43" t="e">
        <f t="shared" si="38"/>
        <v>#VALUE!</v>
      </c>
      <c r="CI120" s="43" t="e">
        <f t="shared" si="39"/>
        <v>#VALUE!</v>
      </c>
      <c r="CJ120" s="44" t="e">
        <f t="shared" si="40"/>
        <v>#VALUE!</v>
      </c>
      <c r="CK120" s="44" t="e">
        <f t="shared" si="41"/>
        <v>#VALUE!</v>
      </c>
      <c r="CL120" t="str">
        <f t="shared" si="53"/>
        <v>19000100</v>
      </c>
      <c r="CM120" s="55">
        <f t="shared" si="43"/>
        <v>0</v>
      </c>
      <c r="CN120" s="147" t="e">
        <f t="shared" si="44"/>
        <v>#DIV/0!</v>
      </c>
      <c r="CO120" s="147" t="e">
        <f t="shared" si="45"/>
        <v>#DIV/0!</v>
      </c>
      <c r="CP120" s="147" t="e">
        <f t="shared" si="46"/>
        <v>#DIV/0!</v>
      </c>
      <c r="CQ120" s="147" t="e">
        <f t="shared" si="47"/>
        <v>#DIV/0!</v>
      </c>
      <c r="CR120" s="147" t="e">
        <f t="shared" si="48"/>
        <v>#DIV/0!</v>
      </c>
      <c r="CS120" s="147" t="e">
        <f t="shared" si="49"/>
        <v>#DIV/0!</v>
      </c>
      <c r="CT120" s="147" t="e">
        <f t="shared" si="50"/>
        <v>#DIV/0!</v>
      </c>
      <c r="CU120" s="147" t="e">
        <f t="shared" si="51"/>
        <v>#DIV/0!</v>
      </c>
      <c r="CV120" s="147" t="e">
        <f t="shared" si="52"/>
        <v>#DIV/0!</v>
      </c>
    </row>
    <row r="121" spans="1:100">
      <c r="A121" s="213" t="str">
        <f t="shared" si="27"/>
        <v xml:space="preserve"> 19000100</v>
      </c>
      <c r="B121" s="217"/>
      <c r="C121" s="193"/>
      <c r="D121" s="200"/>
      <c r="E121" s="200"/>
      <c r="F121" s="200"/>
      <c r="G121" s="200"/>
      <c r="H121" s="200"/>
      <c r="I121" s="194"/>
      <c r="J121" s="194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7"/>
      <c r="V121" s="197"/>
      <c r="W121" s="197"/>
      <c r="X121" s="197"/>
      <c r="Y121" s="197"/>
      <c r="Z121" s="197"/>
      <c r="AA121" s="197"/>
      <c r="AB121" s="200"/>
      <c r="AC121" s="200"/>
      <c r="AD121" s="200"/>
      <c r="AE121" s="200"/>
      <c r="AF121" s="200"/>
      <c r="AG121" s="200"/>
      <c r="AH121" s="200"/>
      <c r="AI121" s="200"/>
      <c r="AJ121" s="200"/>
      <c r="AK121" s="200"/>
      <c r="AL121" s="200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200"/>
      <c r="BB121" s="200"/>
      <c r="BC121" s="200"/>
      <c r="BD121" s="200"/>
      <c r="BE121" s="200"/>
      <c r="BF121" s="200"/>
      <c r="BG121" s="200"/>
      <c r="BH121" s="200"/>
      <c r="BI121" s="200"/>
      <c r="BJ121" s="200"/>
      <c r="BK121" s="200"/>
      <c r="BL121" s="200"/>
      <c r="BM121" s="200"/>
      <c r="BN121" s="200"/>
      <c r="BO121" s="200"/>
      <c r="BP121" s="200"/>
      <c r="BQ121" s="200"/>
      <c r="BR121" s="200"/>
      <c r="BS121" s="200"/>
      <c r="BT121" s="244"/>
      <c r="BU121" s="244"/>
      <c r="BV121" s="244"/>
      <c r="BW121" s="216"/>
      <c r="BX121" s="43">
        <f t="shared" si="28"/>
        <v>0</v>
      </c>
      <c r="BY121" s="43">
        <f t="shared" si="29"/>
        <v>0</v>
      </c>
      <c r="BZ121" s="43">
        <f t="shared" si="30"/>
        <v>0</v>
      </c>
      <c r="CA121" s="43">
        <f t="shared" si="31"/>
        <v>0</v>
      </c>
      <c r="CB121" s="43">
        <f t="shared" si="32"/>
        <v>0</v>
      </c>
      <c r="CC121" s="43">
        <f t="shared" si="33"/>
        <v>0</v>
      </c>
      <c r="CD121" s="43">
        <f t="shared" si="34"/>
        <v>0</v>
      </c>
      <c r="CE121" s="43" t="e">
        <f t="shared" si="35"/>
        <v>#DIV/0!</v>
      </c>
      <c r="CF121" s="43" t="e">
        <f t="shared" si="36"/>
        <v>#VALUE!</v>
      </c>
      <c r="CG121" s="44" t="e">
        <f t="shared" si="37"/>
        <v>#VALUE!</v>
      </c>
      <c r="CH121" s="43" t="e">
        <f t="shared" si="38"/>
        <v>#VALUE!</v>
      </c>
      <c r="CI121" s="43" t="e">
        <f t="shared" si="39"/>
        <v>#VALUE!</v>
      </c>
      <c r="CJ121" s="44" t="e">
        <f t="shared" si="40"/>
        <v>#VALUE!</v>
      </c>
      <c r="CK121" s="44" t="e">
        <f t="shared" si="41"/>
        <v>#VALUE!</v>
      </c>
      <c r="CL121" t="str">
        <f t="shared" si="53"/>
        <v>19000100</v>
      </c>
      <c r="CM121" s="55">
        <f t="shared" si="43"/>
        <v>0</v>
      </c>
      <c r="CN121" s="147" t="e">
        <f t="shared" si="44"/>
        <v>#DIV/0!</v>
      </c>
      <c r="CO121" s="147" t="e">
        <f t="shared" si="45"/>
        <v>#DIV/0!</v>
      </c>
      <c r="CP121" s="147" t="e">
        <f t="shared" si="46"/>
        <v>#DIV/0!</v>
      </c>
      <c r="CQ121" s="147" t="e">
        <f t="shared" si="47"/>
        <v>#DIV/0!</v>
      </c>
      <c r="CR121" s="147" t="e">
        <f t="shared" si="48"/>
        <v>#DIV/0!</v>
      </c>
      <c r="CS121" s="147" t="e">
        <f t="shared" si="49"/>
        <v>#DIV/0!</v>
      </c>
      <c r="CT121" s="147" t="e">
        <f t="shared" si="50"/>
        <v>#DIV/0!</v>
      </c>
      <c r="CU121" s="147" t="e">
        <f t="shared" si="51"/>
        <v>#DIV/0!</v>
      </c>
      <c r="CV121" s="147" t="e">
        <f t="shared" si="52"/>
        <v>#DIV/0!</v>
      </c>
    </row>
    <row r="122" spans="1:100">
      <c r="A122" s="213" t="str">
        <f t="shared" si="27"/>
        <v xml:space="preserve"> 19000100</v>
      </c>
      <c r="B122" s="217"/>
      <c r="C122" s="193"/>
      <c r="D122" s="200"/>
      <c r="E122" s="200"/>
      <c r="F122" s="200"/>
      <c r="G122" s="200"/>
      <c r="H122" s="200"/>
      <c r="I122" s="194"/>
      <c r="J122" s="194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7"/>
      <c r="V122" s="197"/>
      <c r="W122" s="197"/>
      <c r="X122" s="197"/>
      <c r="Y122" s="197"/>
      <c r="Z122" s="197"/>
      <c r="AA122" s="197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44"/>
      <c r="BU122" s="244"/>
      <c r="BV122" s="244"/>
      <c r="BW122" s="216"/>
      <c r="BX122" s="43">
        <f t="shared" si="28"/>
        <v>0</v>
      </c>
      <c r="BY122" s="43">
        <f t="shared" si="29"/>
        <v>0</v>
      </c>
      <c r="BZ122" s="43">
        <f t="shared" si="30"/>
        <v>0</v>
      </c>
      <c r="CA122" s="43">
        <f t="shared" si="31"/>
        <v>0</v>
      </c>
      <c r="CB122" s="43">
        <f t="shared" si="32"/>
        <v>0</v>
      </c>
      <c r="CC122" s="43">
        <f t="shared" si="33"/>
        <v>0</v>
      </c>
      <c r="CD122" s="43">
        <f t="shared" si="34"/>
        <v>0</v>
      </c>
      <c r="CE122" s="43" t="e">
        <f t="shared" si="35"/>
        <v>#DIV/0!</v>
      </c>
      <c r="CF122" s="43" t="e">
        <f t="shared" si="36"/>
        <v>#VALUE!</v>
      </c>
      <c r="CG122" s="44" t="e">
        <f t="shared" si="37"/>
        <v>#VALUE!</v>
      </c>
      <c r="CH122" s="43" t="e">
        <f t="shared" si="38"/>
        <v>#VALUE!</v>
      </c>
      <c r="CI122" s="43" t="e">
        <f t="shared" si="39"/>
        <v>#VALUE!</v>
      </c>
      <c r="CJ122" s="44" t="e">
        <f t="shared" si="40"/>
        <v>#VALUE!</v>
      </c>
      <c r="CK122" s="44" t="e">
        <f t="shared" si="41"/>
        <v>#VALUE!</v>
      </c>
      <c r="CL122" t="str">
        <f t="shared" si="53"/>
        <v>19000100</v>
      </c>
      <c r="CM122" s="55">
        <f t="shared" si="43"/>
        <v>0</v>
      </c>
      <c r="CN122" s="147" t="e">
        <f t="shared" si="44"/>
        <v>#DIV/0!</v>
      </c>
      <c r="CO122" s="147" t="e">
        <f t="shared" si="45"/>
        <v>#DIV/0!</v>
      </c>
      <c r="CP122" s="147" t="e">
        <f t="shared" si="46"/>
        <v>#DIV/0!</v>
      </c>
      <c r="CQ122" s="147" t="e">
        <f t="shared" si="47"/>
        <v>#DIV/0!</v>
      </c>
      <c r="CR122" s="147" t="e">
        <f t="shared" si="48"/>
        <v>#DIV/0!</v>
      </c>
      <c r="CS122" s="147" t="e">
        <f t="shared" si="49"/>
        <v>#DIV/0!</v>
      </c>
      <c r="CT122" s="147" t="e">
        <f t="shared" si="50"/>
        <v>#DIV/0!</v>
      </c>
      <c r="CU122" s="147" t="e">
        <f t="shared" si="51"/>
        <v>#DIV/0!</v>
      </c>
      <c r="CV122" s="147" t="e">
        <f t="shared" si="52"/>
        <v>#DIV/0!</v>
      </c>
    </row>
    <row r="123" spans="1:100">
      <c r="A123" s="213" t="str">
        <f t="shared" si="27"/>
        <v xml:space="preserve"> 19000100</v>
      </c>
      <c r="B123" s="217"/>
      <c r="C123" s="193"/>
      <c r="D123" s="200"/>
      <c r="E123" s="200"/>
      <c r="F123" s="200"/>
      <c r="G123" s="200"/>
      <c r="H123" s="200"/>
      <c r="I123" s="194"/>
      <c r="J123" s="194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7"/>
      <c r="V123" s="197"/>
      <c r="W123" s="197"/>
      <c r="X123" s="197"/>
      <c r="Y123" s="197"/>
      <c r="Z123" s="197"/>
      <c r="AA123" s="197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200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200"/>
      <c r="BO123" s="200"/>
      <c r="BP123" s="200"/>
      <c r="BQ123" s="200"/>
      <c r="BR123" s="200"/>
      <c r="BS123" s="200"/>
      <c r="BT123" s="244"/>
      <c r="BU123" s="244"/>
      <c r="BV123" s="244"/>
      <c r="BW123" s="216"/>
      <c r="BX123" s="43">
        <f t="shared" si="28"/>
        <v>0</v>
      </c>
      <c r="BY123" s="43">
        <f t="shared" si="29"/>
        <v>0</v>
      </c>
      <c r="BZ123" s="43">
        <f t="shared" si="30"/>
        <v>0</v>
      </c>
      <c r="CA123" s="43">
        <f t="shared" si="31"/>
        <v>0</v>
      </c>
      <c r="CB123" s="43">
        <f t="shared" si="32"/>
        <v>0</v>
      </c>
      <c r="CC123" s="43">
        <f t="shared" si="33"/>
        <v>0</v>
      </c>
      <c r="CD123" s="43">
        <f t="shared" si="34"/>
        <v>0</v>
      </c>
      <c r="CE123" s="43" t="e">
        <f t="shared" si="35"/>
        <v>#DIV/0!</v>
      </c>
      <c r="CF123" s="43" t="e">
        <f t="shared" si="36"/>
        <v>#VALUE!</v>
      </c>
      <c r="CG123" s="44" t="e">
        <f t="shared" si="37"/>
        <v>#VALUE!</v>
      </c>
      <c r="CH123" s="43" t="e">
        <f t="shared" si="38"/>
        <v>#VALUE!</v>
      </c>
      <c r="CI123" s="43" t="e">
        <f t="shared" si="39"/>
        <v>#VALUE!</v>
      </c>
      <c r="CJ123" s="44" t="e">
        <f t="shared" si="40"/>
        <v>#VALUE!</v>
      </c>
      <c r="CK123" s="44" t="e">
        <f t="shared" si="41"/>
        <v>#VALUE!</v>
      </c>
      <c r="CL123" t="str">
        <f t="shared" si="53"/>
        <v>19000100</v>
      </c>
      <c r="CM123" s="55">
        <f t="shared" si="43"/>
        <v>0</v>
      </c>
      <c r="CN123" s="147" t="e">
        <f t="shared" si="44"/>
        <v>#DIV/0!</v>
      </c>
      <c r="CO123" s="147" t="e">
        <f t="shared" si="45"/>
        <v>#DIV/0!</v>
      </c>
      <c r="CP123" s="147" t="e">
        <f t="shared" si="46"/>
        <v>#DIV/0!</v>
      </c>
      <c r="CQ123" s="147" t="e">
        <f t="shared" si="47"/>
        <v>#DIV/0!</v>
      </c>
      <c r="CR123" s="147" t="e">
        <f t="shared" si="48"/>
        <v>#DIV/0!</v>
      </c>
      <c r="CS123" s="147" t="e">
        <f t="shared" si="49"/>
        <v>#DIV/0!</v>
      </c>
      <c r="CT123" s="147" t="e">
        <f t="shared" si="50"/>
        <v>#DIV/0!</v>
      </c>
      <c r="CU123" s="147" t="e">
        <f t="shared" si="51"/>
        <v>#DIV/0!</v>
      </c>
      <c r="CV123" s="147" t="e">
        <f t="shared" si="52"/>
        <v>#DIV/0!</v>
      </c>
    </row>
    <row r="124" spans="1:100">
      <c r="A124" s="213" t="str">
        <f t="shared" si="27"/>
        <v xml:space="preserve"> 19000100</v>
      </c>
      <c r="B124" s="217"/>
      <c r="C124" s="193"/>
      <c r="D124" s="200"/>
      <c r="E124" s="200"/>
      <c r="F124" s="200"/>
      <c r="G124" s="200"/>
      <c r="H124" s="200"/>
      <c r="I124" s="194"/>
      <c r="J124" s="194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7"/>
      <c r="V124" s="197"/>
      <c r="W124" s="197"/>
      <c r="X124" s="197"/>
      <c r="Y124" s="197"/>
      <c r="Z124" s="197"/>
      <c r="AA124" s="197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200"/>
      <c r="BN124" s="200"/>
      <c r="BO124" s="200"/>
      <c r="BP124" s="200"/>
      <c r="BQ124" s="200"/>
      <c r="BR124" s="200"/>
      <c r="BS124" s="200"/>
      <c r="BT124" s="244"/>
      <c r="BU124" s="244"/>
      <c r="BV124" s="244"/>
      <c r="BW124" s="216"/>
      <c r="BX124" s="43">
        <f t="shared" si="28"/>
        <v>0</v>
      </c>
      <c r="BY124" s="43">
        <f t="shared" si="29"/>
        <v>0</v>
      </c>
      <c r="BZ124" s="43">
        <f t="shared" si="30"/>
        <v>0</v>
      </c>
      <c r="CA124" s="43">
        <f t="shared" si="31"/>
        <v>0</v>
      </c>
      <c r="CB124" s="43">
        <f t="shared" si="32"/>
        <v>0</v>
      </c>
      <c r="CC124" s="43">
        <f t="shared" si="33"/>
        <v>0</v>
      </c>
      <c r="CD124" s="43">
        <f t="shared" si="34"/>
        <v>0</v>
      </c>
      <c r="CE124" s="43" t="e">
        <f t="shared" si="35"/>
        <v>#DIV/0!</v>
      </c>
      <c r="CF124" s="43" t="e">
        <f t="shared" si="36"/>
        <v>#VALUE!</v>
      </c>
      <c r="CG124" s="44" t="e">
        <f t="shared" si="37"/>
        <v>#VALUE!</v>
      </c>
      <c r="CH124" s="43" t="e">
        <f t="shared" si="38"/>
        <v>#VALUE!</v>
      </c>
      <c r="CI124" s="43" t="e">
        <f t="shared" si="39"/>
        <v>#VALUE!</v>
      </c>
      <c r="CJ124" s="44" t="e">
        <f t="shared" si="40"/>
        <v>#VALUE!</v>
      </c>
      <c r="CK124" s="44" t="e">
        <f t="shared" si="41"/>
        <v>#VALUE!</v>
      </c>
      <c r="CL124" t="str">
        <f t="shared" si="53"/>
        <v>19000100</v>
      </c>
      <c r="CM124" s="55">
        <f t="shared" si="43"/>
        <v>0</v>
      </c>
      <c r="CN124" s="147" t="e">
        <f t="shared" si="44"/>
        <v>#DIV/0!</v>
      </c>
      <c r="CO124" s="147" t="e">
        <f t="shared" si="45"/>
        <v>#DIV/0!</v>
      </c>
      <c r="CP124" s="147" t="e">
        <f t="shared" si="46"/>
        <v>#DIV/0!</v>
      </c>
      <c r="CQ124" s="147" t="e">
        <f t="shared" si="47"/>
        <v>#DIV/0!</v>
      </c>
      <c r="CR124" s="147" t="e">
        <f t="shared" si="48"/>
        <v>#DIV/0!</v>
      </c>
      <c r="CS124" s="147" t="e">
        <f t="shared" si="49"/>
        <v>#DIV/0!</v>
      </c>
      <c r="CT124" s="147" t="e">
        <f t="shared" si="50"/>
        <v>#DIV/0!</v>
      </c>
      <c r="CU124" s="147" t="e">
        <f t="shared" si="51"/>
        <v>#DIV/0!</v>
      </c>
      <c r="CV124" s="147" t="e">
        <f t="shared" si="52"/>
        <v>#DIV/0!</v>
      </c>
    </row>
    <row r="125" spans="1:100">
      <c r="A125" s="213" t="str">
        <f t="shared" si="27"/>
        <v xml:space="preserve"> 19000100</v>
      </c>
      <c r="B125" s="217"/>
      <c r="C125" s="193"/>
      <c r="D125" s="200"/>
      <c r="E125" s="200"/>
      <c r="F125" s="200"/>
      <c r="G125" s="200"/>
      <c r="H125" s="200"/>
      <c r="I125" s="194"/>
      <c r="J125" s="194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7"/>
      <c r="V125" s="197"/>
      <c r="W125" s="197"/>
      <c r="X125" s="197"/>
      <c r="Y125" s="197"/>
      <c r="Z125" s="197"/>
      <c r="AA125" s="197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0"/>
      <c r="BL125" s="200"/>
      <c r="BM125" s="200"/>
      <c r="BN125" s="200"/>
      <c r="BO125" s="200"/>
      <c r="BP125" s="200"/>
      <c r="BQ125" s="200"/>
      <c r="BR125" s="200"/>
      <c r="BS125" s="200"/>
      <c r="BT125" s="244"/>
      <c r="BU125" s="244"/>
      <c r="BV125" s="244"/>
      <c r="BW125" s="216"/>
      <c r="BX125" s="43">
        <f t="shared" si="28"/>
        <v>0</v>
      </c>
      <c r="BY125" s="43">
        <f t="shared" si="29"/>
        <v>0</v>
      </c>
      <c r="BZ125" s="43">
        <f t="shared" si="30"/>
        <v>0</v>
      </c>
      <c r="CA125" s="43">
        <f t="shared" si="31"/>
        <v>0</v>
      </c>
      <c r="CB125" s="43">
        <f t="shared" si="32"/>
        <v>0</v>
      </c>
      <c r="CC125" s="43">
        <f t="shared" si="33"/>
        <v>0</v>
      </c>
      <c r="CD125" s="43">
        <f t="shared" si="34"/>
        <v>0</v>
      </c>
      <c r="CE125" s="43" t="e">
        <f t="shared" si="35"/>
        <v>#DIV/0!</v>
      </c>
      <c r="CF125" s="43" t="e">
        <f t="shared" si="36"/>
        <v>#VALUE!</v>
      </c>
      <c r="CG125" s="44" t="e">
        <f t="shared" si="37"/>
        <v>#VALUE!</v>
      </c>
      <c r="CH125" s="43" t="e">
        <f t="shared" si="38"/>
        <v>#VALUE!</v>
      </c>
      <c r="CI125" s="43" t="e">
        <f t="shared" si="39"/>
        <v>#VALUE!</v>
      </c>
      <c r="CJ125" s="44" t="e">
        <f t="shared" si="40"/>
        <v>#VALUE!</v>
      </c>
      <c r="CK125" s="44" t="e">
        <f t="shared" si="41"/>
        <v>#VALUE!</v>
      </c>
      <c r="CL125" t="str">
        <f t="shared" si="53"/>
        <v>19000100</v>
      </c>
      <c r="CM125" s="55">
        <f t="shared" si="43"/>
        <v>0</v>
      </c>
      <c r="CN125" s="147" t="e">
        <f t="shared" si="44"/>
        <v>#DIV/0!</v>
      </c>
      <c r="CO125" s="147" t="e">
        <f t="shared" si="45"/>
        <v>#DIV/0!</v>
      </c>
      <c r="CP125" s="147" t="e">
        <f t="shared" si="46"/>
        <v>#DIV/0!</v>
      </c>
      <c r="CQ125" s="147" t="e">
        <f t="shared" si="47"/>
        <v>#DIV/0!</v>
      </c>
      <c r="CR125" s="147" t="e">
        <f t="shared" si="48"/>
        <v>#DIV/0!</v>
      </c>
      <c r="CS125" s="147" t="e">
        <f t="shared" si="49"/>
        <v>#DIV/0!</v>
      </c>
      <c r="CT125" s="147" t="e">
        <f t="shared" si="50"/>
        <v>#DIV/0!</v>
      </c>
      <c r="CU125" s="147" t="e">
        <f t="shared" si="51"/>
        <v>#DIV/0!</v>
      </c>
      <c r="CV125" s="147" t="e">
        <f t="shared" si="52"/>
        <v>#DIV/0!</v>
      </c>
    </row>
    <row r="126" spans="1:100">
      <c r="A126" s="213" t="str">
        <f t="shared" si="27"/>
        <v xml:space="preserve"> 19000100</v>
      </c>
      <c r="B126" s="217"/>
      <c r="C126" s="193"/>
      <c r="D126" s="200"/>
      <c r="E126" s="200"/>
      <c r="F126" s="200"/>
      <c r="G126" s="200"/>
      <c r="H126" s="200"/>
      <c r="I126" s="194"/>
      <c r="J126" s="194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7"/>
      <c r="V126" s="197"/>
      <c r="W126" s="197"/>
      <c r="X126" s="197"/>
      <c r="Y126" s="197"/>
      <c r="Z126" s="197"/>
      <c r="AA126" s="197"/>
      <c r="AB126" s="200"/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200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200"/>
      <c r="BA126" s="200"/>
      <c r="BB126" s="200"/>
      <c r="BC126" s="200"/>
      <c r="BD126" s="200"/>
      <c r="BE126" s="200"/>
      <c r="BF126" s="200"/>
      <c r="BG126" s="200"/>
      <c r="BH126" s="200"/>
      <c r="BI126" s="200"/>
      <c r="BJ126" s="200"/>
      <c r="BK126" s="200"/>
      <c r="BL126" s="200"/>
      <c r="BM126" s="200"/>
      <c r="BN126" s="200"/>
      <c r="BO126" s="200"/>
      <c r="BP126" s="200"/>
      <c r="BQ126" s="200"/>
      <c r="BR126" s="200"/>
      <c r="BS126" s="200"/>
      <c r="BT126" s="244"/>
      <c r="BU126" s="244"/>
      <c r="BV126" s="244"/>
      <c r="BW126" s="216"/>
      <c r="BX126" s="43">
        <f t="shared" si="28"/>
        <v>0</v>
      </c>
      <c r="BY126" s="43">
        <f t="shared" si="29"/>
        <v>0</v>
      </c>
      <c r="BZ126" s="43">
        <f t="shared" si="30"/>
        <v>0</v>
      </c>
      <c r="CA126" s="43">
        <f t="shared" si="31"/>
        <v>0</v>
      </c>
      <c r="CB126" s="43">
        <f t="shared" si="32"/>
        <v>0</v>
      </c>
      <c r="CC126" s="43">
        <f t="shared" si="33"/>
        <v>0</v>
      </c>
      <c r="CD126" s="43">
        <f t="shared" si="34"/>
        <v>0</v>
      </c>
      <c r="CE126" s="43" t="e">
        <f t="shared" si="35"/>
        <v>#DIV/0!</v>
      </c>
      <c r="CF126" s="43" t="e">
        <f t="shared" si="36"/>
        <v>#VALUE!</v>
      </c>
      <c r="CG126" s="44" t="e">
        <f t="shared" si="37"/>
        <v>#VALUE!</v>
      </c>
      <c r="CH126" s="43" t="e">
        <f t="shared" si="38"/>
        <v>#VALUE!</v>
      </c>
      <c r="CI126" s="43" t="e">
        <f t="shared" si="39"/>
        <v>#VALUE!</v>
      </c>
      <c r="CJ126" s="44" t="e">
        <f t="shared" si="40"/>
        <v>#VALUE!</v>
      </c>
      <c r="CK126" s="44" t="e">
        <f t="shared" si="41"/>
        <v>#VALUE!</v>
      </c>
      <c r="CL126" t="str">
        <f t="shared" si="53"/>
        <v>19000100</v>
      </c>
      <c r="CM126" s="55">
        <f t="shared" si="43"/>
        <v>0</v>
      </c>
      <c r="CN126" s="147" t="e">
        <f t="shared" si="44"/>
        <v>#DIV/0!</v>
      </c>
      <c r="CO126" s="147" t="e">
        <f t="shared" si="45"/>
        <v>#DIV/0!</v>
      </c>
      <c r="CP126" s="147" t="e">
        <f t="shared" si="46"/>
        <v>#DIV/0!</v>
      </c>
      <c r="CQ126" s="147" t="e">
        <f t="shared" si="47"/>
        <v>#DIV/0!</v>
      </c>
      <c r="CR126" s="147" t="e">
        <f t="shared" si="48"/>
        <v>#DIV/0!</v>
      </c>
      <c r="CS126" s="147" t="e">
        <f t="shared" si="49"/>
        <v>#DIV/0!</v>
      </c>
      <c r="CT126" s="147" t="e">
        <f t="shared" si="50"/>
        <v>#DIV/0!</v>
      </c>
      <c r="CU126" s="147" t="e">
        <f t="shared" si="51"/>
        <v>#DIV/0!</v>
      </c>
      <c r="CV126" s="147" t="e">
        <f t="shared" si="52"/>
        <v>#DIV/0!</v>
      </c>
    </row>
    <row r="127" spans="1:100">
      <c r="A127" s="213" t="str">
        <f t="shared" si="27"/>
        <v xml:space="preserve"> 19000100</v>
      </c>
      <c r="B127" s="217"/>
      <c r="C127" s="193"/>
      <c r="D127" s="200"/>
      <c r="E127" s="200"/>
      <c r="F127" s="200"/>
      <c r="G127" s="200"/>
      <c r="H127" s="200"/>
      <c r="I127" s="194"/>
      <c r="J127" s="194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7"/>
      <c r="V127" s="197"/>
      <c r="W127" s="197"/>
      <c r="X127" s="197"/>
      <c r="Y127" s="197"/>
      <c r="Z127" s="197"/>
      <c r="AA127" s="197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0"/>
      <c r="AL127" s="200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200"/>
      <c r="BO127" s="200"/>
      <c r="BP127" s="200"/>
      <c r="BQ127" s="200"/>
      <c r="BR127" s="200"/>
      <c r="BS127" s="200"/>
      <c r="BT127" s="244"/>
      <c r="BU127" s="244"/>
      <c r="BV127" s="244"/>
      <c r="BW127" s="216"/>
      <c r="BX127" s="43">
        <f t="shared" si="28"/>
        <v>0</v>
      </c>
      <c r="BY127" s="43">
        <f t="shared" si="29"/>
        <v>0</v>
      </c>
      <c r="BZ127" s="43">
        <f t="shared" si="30"/>
        <v>0</v>
      </c>
      <c r="CA127" s="43">
        <f t="shared" si="31"/>
        <v>0</v>
      </c>
      <c r="CB127" s="43">
        <f t="shared" si="32"/>
        <v>0</v>
      </c>
      <c r="CC127" s="43">
        <f t="shared" si="33"/>
        <v>0</v>
      </c>
      <c r="CD127" s="43">
        <f t="shared" si="34"/>
        <v>0</v>
      </c>
      <c r="CE127" s="43" t="e">
        <f t="shared" si="35"/>
        <v>#DIV/0!</v>
      </c>
      <c r="CF127" s="43" t="e">
        <f t="shared" si="36"/>
        <v>#VALUE!</v>
      </c>
      <c r="CG127" s="44" t="e">
        <f t="shared" si="37"/>
        <v>#VALUE!</v>
      </c>
      <c r="CH127" s="43" t="e">
        <f t="shared" si="38"/>
        <v>#VALUE!</v>
      </c>
      <c r="CI127" s="43" t="e">
        <f t="shared" si="39"/>
        <v>#VALUE!</v>
      </c>
      <c r="CJ127" s="44" t="e">
        <f t="shared" si="40"/>
        <v>#VALUE!</v>
      </c>
      <c r="CK127" s="44" t="e">
        <f t="shared" si="41"/>
        <v>#VALUE!</v>
      </c>
      <c r="CL127" t="str">
        <f t="shared" si="53"/>
        <v>19000100</v>
      </c>
      <c r="CM127" s="55">
        <f t="shared" si="43"/>
        <v>0</v>
      </c>
      <c r="CN127" s="147" t="e">
        <f t="shared" si="44"/>
        <v>#DIV/0!</v>
      </c>
      <c r="CO127" s="147" t="e">
        <f t="shared" si="45"/>
        <v>#DIV/0!</v>
      </c>
      <c r="CP127" s="147" t="e">
        <f t="shared" si="46"/>
        <v>#DIV/0!</v>
      </c>
      <c r="CQ127" s="147" t="e">
        <f t="shared" si="47"/>
        <v>#DIV/0!</v>
      </c>
      <c r="CR127" s="147" t="e">
        <f t="shared" si="48"/>
        <v>#DIV/0!</v>
      </c>
      <c r="CS127" s="147" t="e">
        <f t="shared" si="49"/>
        <v>#DIV/0!</v>
      </c>
      <c r="CT127" s="147" t="e">
        <f t="shared" si="50"/>
        <v>#DIV/0!</v>
      </c>
      <c r="CU127" s="147" t="e">
        <f t="shared" si="51"/>
        <v>#DIV/0!</v>
      </c>
      <c r="CV127" s="147" t="e">
        <f t="shared" si="52"/>
        <v>#DIV/0!</v>
      </c>
    </row>
    <row r="128" spans="1:100">
      <c r="A128" s="213" t="str">
        <f t="shared" si="27"/>
        <v xml:space="preserve"> 19000100</v>
      </c>
      <c r="B128" s="217"/>
      <c r="C128" s="193"/>
      <c r="D128" s="200"/>
      <c r="E128" s="200"/>
      <c r="F128" s="200"/>
      <c r="G128" s="200"/>
      <c r="H128" s="200"/>
      <c r="I128" s="194"/>
      <c r="J128" s="194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7"/>
      <c r="V128" s="197"/>
      <c r="W128" s="197"/>
      <c r="X128" s="197"/>
      <c r="Y128" s="197"/>
      <c r="Z128" s="197"/>
      <c r="AA128" s="197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200"/>
      <c r="BQ128" s="200"/>
      <c r="BR128" s="200"/>
      <c r="BS128" s="200"/>
      <c r="BT128" s="244"/>
      <c r="BU128" s="244"/>
      <c r="BV128" s="244"/>
      <c r="BW128" s="216"/>
      <c r="BX128" s="43">
        <f t="shared" si="28"/>
        <v>0</v>
      </c>
      <c r="BY128" s="43">
        <f t="shared" si="29"/>
        <v>0</v>
      </c>
      <c r="BZ128" s="43">
        <f t="shared" si="30"/>
        <v>0</v>
      </c>
      <c r="CA128" s="43">
        <f t="shared" si="31"/>
        <v>0</v>
      </c>
      <c r="CB128" s="43">
        <f t="shared" si="32"/>
        <v>0</v>
      </c>
      <c r="CC128" s="43">
        <f t="shared" si="33"/>
        <v>0</v>
      </c>
      <c r="CD128" s="43">
        <f t="shared" si="34"/>
        <v>0</v>
      </c>
      <c r="CE128" s="43" t="e">
        <f t="shared" si="35"/>
        <v>#DIV/0!</v>
      </c>
      <c r="CF128" s="43" t="e">
        <f t="shared" si="36"/>
        <v>#VALUE!</v>
      </c>
      <c r="CG128" s="44" t="e">
        <f t="shared" si="37"/>
        <v>#VALUE!</v>
      </c>
      <c r="CH128" s="43" t="e">
        <f t="shared" si="38"/>
        <v>#VALUE!</v>
      </c>
      <c r="CI128" s="43" t="e">
        <f t="shared" si="39"/>
        <v>#VALUE!</v>
      </c>
      <c r="CJ128" s="44" t="e">
        <f t="shared" si="40"/>
        <v>#VALUE!</v>
      </c>
      <c r="CK128" s="44" t="e">
        <f t="shared" si="41"/>
        <v>#VALUE!</v>
      </c>
      <c r="CL128" t="str">
        <f t="shared" si="53"/>
        <v>19000100</v>
      </c>
      <c r="CM128" s="55">
        <f t="shared" si="43"/>
        <v>0</v>
      </c>
      <c r="CN128" s="147" t="e">
        <f t="shared" si="44"/>
        <v>#DIV/0!</v>
      </c>
      <c r="CO128" s="147" t="e">
        <f t="shared" si="45"/>
        <v>#DIV/0!</v>
      </c>
      <c r="CP128" s="147" t="e">
        <f t="shared" si="46"/>
        <v>#DIV/0!</v>
      </c>
      <c r="CQ128" s="147" t="e">
        <f t="shared" si="47"/>
        <v>#DIV/0!</v>
      </c>
      <c r="CR128" s="147" t="e">
        <f t="shared" si="48"/>
        <v>#DIV/0!</v>
      </c>
      <c r="CS128" s="147" t="e">
        <f t="shared" si="49"/>
        <v>#DIV/0!</v>
      </c>
      <c r="CT128" s="147" t="e">
        <f t="shared" si="50"/>
        <v>#DIV/0!</v>
      </c>
      <c r="CU128" s="147" t="e">
        <f t="shared" si="51"/>
        <v>#DIV/0!</v>
      </c>
      <c r="CV128" s="147" t="e">
        <f t="shared" si="52"/>
        <v>#DIV/0!</v>
      </c>
    </row>
    <row r="129" spans="1:100">
      <c r="A129" s="213" t="str">
        <f t="shared" si="27"/>
        <v xml:space="preserve"> 19000100</v>
      </c>
      <c r="B129" s="217"/>
      <c r="C129" s="193"/>
      <c r="D129" s="200"/>
      <c r="E129" s="200"/>
      <c r="F129" s="200"/>
      <c r="G129" s="200"/>
      <c r="H129" s="200"/>
      <c r="I129" s="194"/>
      <c r="J129" s="194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7"/>
      <c r="V129" s="197"/>
      <c r="W129" s="197"/>
      <c r="X129" s="197"/>
      <c r="Y129" s="197"/>
      <c r="Z129" s="197"/>
      <c r="AA129" s="197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200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200"/>
      <c r="BB129" s="200"/>
      <c r="BC129" s="200"/>
      <c r="BD129" s="200"/>
      <c r="BE129" s="200"/>
      <c r="BF129" s="200"/>
      <c r="BG129" s="200"/>
      <c r="BH129" s="200"/>
      <c r="BI129" s="200"/>
      <c r="BJ129" s="200"/>
      <c r="BK129" s="200"/>
      <c r="BL129" s="200"/>
      <c r="BM129" s="200"/>
      <c r="BN129" s="200"/>
      <c r="BO129" s="200"/>
      <c r="BP129" s="200"/>
      <c r="BQ129" s="200"/>
      <c r="BR129" s="200"/>
      <c r="BS129" s="200"/>
      <c r="BT129" s="244"/>
      <c r="BU129" s="244"/>
      <c r="BV129" s="244"/>
      <c r="BW129" s="216"/>
      <c r="BX129" s="43">
        <f t="shared" si="28"/>
        <v>0</v>
      </c>
      <c r="BY129" s="43">
        <f t="shared" si="29"/>
        <v>0</v>
      </c>
      <c r="BZ129" s="43">
        <f t="shared" si="30"/>
        <v>0</v>
      </c>
      <c r="CA129" s="43">
        <f t="shared" si="31"/>
        <v>0</v>
      </c>
      <c r="CB129" s="43">
        <f t="shared" si="32"/>
        <v>0</v>
      </c>
      <c r="CC129" s="43">
        <f t="shared" si="33"/>
        <v>0</v>
      </c>
      <c r="CD129" s="43">
        <f t="shared" si="34"/>
        <v>0</v>
      </c>
      <c r="CE129" s="43" t="e">
        <f t="shared" si="35"/>
        <v>#DIV/0!</v>
      </c>
      <c r="CF129" s="43" t="e">
        <f t="shared" si="36"/>
        <v>#VALUE!</v>
      </c>
      <c r="CG129" s="44" t="e">
        <f t="shared" si="37"/>
        <v>#VALUE!</v>
      </c>
      <c r="CH129" s="43" t="e">
        <f t="shared" si="38"/>
        <v>#VALUE!</v>
      </c>
      <c r="CI129" s="43" t="e">
        <f t="shared" si="39"/>
        <v>#VALUE!</v>
      </c>
      <c r="CJ129" s="44" t="e">
        <f t="shared" si="40"/>
        <v>#VALUE!</v>
      </c>
      <c r="CK129" s="44" t="e">
        <f t="shared" si="41"/>
        <v>#VALUE!</v>
      </c>
      <c r="CL129" t="str">
        <f t="shared" si="53"/>
        <v>19000100</v>
      </c>
      <c r="CM129" s="55">
        <f t="shared" si="43"/>
        <v>0</v>
      </c>
      <c r="CN129" s="147" t="e">
        <f t="shared" si="44"/>
        <v>#DIV/0!</v>
      </c>
      <c r="CO129" s="147" t="e">
        <f t="shared" si="45"/>
        <v>#DIV/0!</v>
      </c>
      <c r="CP129" s="147" t="e">
        <f t="shared" si="46"/>
        <v>#DIV/0!</v>
      </c>
      <c r="CQ129" s="147" t="e">
        <f t="shared" si="47"/>
        <v>#DIV/0!</v>
      </c>
      <c r="CR129" s="147" t="e">
        <f t="shared" si="48"/>
        <v>#DIV/0!</v>
      </c>
      <c r="CS129" s="147" t="e">
        <f t="shared" si="49"/>
        <v>#DIV/0!</v>
      </c>
      <c r="CT129" s="147" t="e">
        <f t="shared" si="50"/>
        <v>#DIV/0!</v>
      </c>
      <c r="CU129" s="147" t="e">
        <f t="shared" si="51"/>
        <v>#DIV/0!</v>
      </c>
      <c r="CV129" s="147" t="e">
        <f t="shared" si="52"/>
        <v>#DIV/0!</v>
      </c>
    </row>
    <row r="130" spans="1:100">
      <c r="A130" s="213" t="str">
        <f t="shared" si="27"/>
        <v xml:space="preserve"> 19000100</v>
      </c>
      <c r="B130" s="217"/>
      <c r="C130" s="193"/>
      <c r="D130" s="200"/>
      <c r="E130" s="200"/>
      <c r="F130" s="200"/>
      <c r="G130" s="200"/>
      <c r="H130" s="200"/>
      <c r="I130" s="194"/>
      <c r="J130" s="194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7"/>
      <c r="V130" s="197"/>
      <c r="W130" s="197"/>
      <c r="X130" s="197"/>
      <c r="Y130" s="197"/>
      <c r="Z130" s="197"/>
      <c r="AA130" s="197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0"/>
      <c r="BD130" s="200"/>
      <c r="BE130" s="200"/>
      <c r="BF130" s="200"/>
      <c r="BG130" s="200"/>
      <c r="BH130" s="200"/>
      <c r="BI130" s="200"/>
      <c r="BJ130" s="200"/>
      <c r="BK130" s="200"/>
      <c r="BL130" s="200"/>
      <c r="BM130" s="200"/>
      <c r="BN130" s="200"/>
      <c r="BO130" s="200"/>
      <c r="BP130" s="200"/>
      <c r="BQ130" s="200"/>
      <c r="BR130" s="200"/>
      <c r="BS130" s="200"/>
      <c r="BT130" s="244"/>
      <c r="BU130" s="244"/>
      <c r="BV130" s="244"/>
      <c r="BW130" s="216"/>
      <c r="BX130" s="43">
        <f t="shared" si="28"/>
        <v>0</v>
      </c>
      <c r="BY130" s="43">
        <f t="shared" si="29"/>
        <v>0</v>
      </c>
      <c r="BZ130" s="43">
        <f t="shared" si="30"/>
        <v>0</v>
      </c>
      <c r="CA130" s="43">
        <f t="shared" si="31"/>
        <v>0</v>
      </c>
      <c r="CB130" s="43">
        <f t="shared" si="32"/>
        <v>0</v>
      </c>
      <c r="CC130" s="43">
        <f t="shared" si="33"/>
        <v>0</v>
      </c>
      <c r="CD130" s="43">
        <f t="shared" si="34"/>
        <v>0</v>
      </c>
      <c r="CE130" s="43" t="e">
        <f t="shared" si="35"/>
        <v>#DIV/0!</v>
      </c>
      <c r="CF130" s="43" t="e">
        <f t="shared" si="36"/>
        <v>#VALUE!</v>
      </c>
      <c r="CG130" s="44" t="e">
        <f t="shared" si="37"/>
        <v>#VALUE!</v>
      </c>
      <c r="CH130" s="43" t="e">
        <f t="shared" si="38"/>
        <v>#VALUE!</v>
      </c>
      <c r="CI130" s="43" t="e">
        <f t="shared" si="39"/>
        <v>#VALUE!</v>
      </c>
      <c r="CJ130" s="44" t="e">
        <f t="shared" si="40"/>
        <v>#VALUE!</v>
      </c>
      <c r="CK130" s="44" t="e">
        <f t="shared" si="41"/>
        <v>#VALUE!</v>
      </c>
      <c r="CL130" t="str">
        <f t="shared" si="53"/>
        <v>19000100</v>
      </c>
      <c r="CM130" s="55">
        <f t="shared" si="43"/>
        <v>0</v>
      </c>
      <c r="CN130" s="147" t="e">
        <f t="shared" si="44"/>
        <v>#DIV/0!</v>
      </c>
      <c r="CO130" s="147" t="e">
        <f t="shared" si="45"/>
        <v>#DIV/0!</v>
      </c>
      <c r="CP130" s="147" t="e">
        <f t="shared" si="46"/>
        <v>#DIV/0!</v>
      </c>
      <c r="CQ130" s="147" t="e">
        <f t="shared" si="47"/>
        <v>#DIV/0!</v>
      </c>
      <c r="CR130" s="147" t="e">
        <f t="shared" si="48"/>
        <v>#DIV/0!</v>
      </c>
      <c r="CS130" s="147" t="e">
        <f t="shared" si="49"/>
        <v>#DIV/0!</v>
      </c>
      <c r="CT130" s="147" t="e">
        <f t="shared" si="50"/>
        <v>#DIV/0!</v>
      </c>
      <c r="CU130" s="147" t="e">
        <f t="shared" si="51"/>
        <v>#DIV/0!</v>
      </c>
      <c r="CV130" s="147" t="e">
        <f t="shared" si="52"/>
        <v>#DIV/0!</v>
      </c>
    </row>
    <row r="131" spans="1:100">
      <c r="A131" s="213" t="str">
        <f t="shared" si="27"/>
        <v xml:space="preserve"> 19000100</v>
      </c>
      <c r="B131" s="217"/>
      <c r="C131" s="193"/>
      <c r="D131" s="200"/>
      <c r="E131" s="200"/>
      <c r="F131" s="200"/>
      <c r="G131" s="200"/>
      <c r="H131" s="200"/>
      <c r="I131" s="194"/>
      <c r="J131" s="194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7"/>
      <c r="V131" s="197"/>
      <c r="W131" s="197"/>
      <c r="X131" s="197"/>
      <c r="Y131" s="197"/>
      <c r="Z131" s="197"/>
      <c r="AA131" s="197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200"/>
      <c r="BO131" s="200"/>
      <c r="BP131" s="200"/>
      <c r="BQ131" s="200"/>
      <c r="BR131" s="200"/>
      <c r="BS131" s="200"/>
      <c r="BT131" s="244"/>
      <c r="BU131" s="244"/>
      <c r="BV131" s="244"/>
      <c r="BW131" s="216"/>
      <c r="BX131" s="43">
        <f t="shared" si="28"/>
        <v>0</v>
      </c>
      <c r="BY131" s="43">
        <f t="shared" si="29"/>
        <v>0</v>
      </c>
      <c r="BZ131" s="43">
        <f t="shared" si="30"/>
        <v>0</v>
      </c>
      <c r="CA131" s="43">
        <f t="shared" si="31"/>
        <v>0</v>
      </c>
      <c r="CB131" s="43">
        <f t="shared" si="32"/>
        <v>0</v>
      </c>
      <c r="CC131" s="43">
        <f t="shared" si="33"/>
        <v>0</v>
      </c>
      <c r="CD131" s="43">
        <f t="shared" si="34"/>
        <v>0</v>
      </c>
      <c r="CE131" s="43" t="e">
        <f t="shared" si="35"/>
        <v>#DIV/0!</v>
      </c>
      <c r="CF131" s="43" t="e">
        <f t="shared" si="36"/>
        <v>#VALUE!</v>
      </c>
      <c r="CG131" s="44" t="e">
        <f t="shared" si="37"/>
        <v>#VALUE!</v>
      </c>
      <c r="CH131" s="43" t="e">
        <f t="shared" si="38"/>
        <v>#VALUE!</v>
      </c>
      <c r="CI131" s="43" t="e">
        <f t="shared" si="39"/>
        <v>#VALUE!</v>
      </c>
      <c r="CJ131" s="44" t="e">
        <f t="shared" si="40"/>
        <v>#VALUE!</v>
      </c>
      <c r="CK131" s="44" t="e">
        <f t="shared" si="41"/>
        <v>#VALUE!</v>
      </c>
      <c r="CL131" t="str">
        <f t="shared" si="53"/>
        <v>19000100</v>
      </c>
      <c r="CM131" s="55">
        <f t="shared" si="43"/>
        <v>0</v>
      </c>
      <c r="CN131" s="147" t="e">
        <f t="shared" si="44"/>
        <v>#DIV/0!</v>
      </c>
      <c r="CO131" s="147" t="e">
        <f t="shared" si="45"/>
        <v>#DIV/0!</v>
      </c>
      <c r="CP131" s="147" t="e">
        <f t="shared" si="46"/>
        <v>#DIV/0!</v>
      </c>
      <c r="CQ131" s="147" t="e">
        <f t="shared" si="47"/>
        <v>#DIV/0!</v>
      </c>
      <c r="CR131" s="147" t="e">
        <f t="shared" si="48"/>
        <v>#DIV/0!</v>
      </c>
      <c r="CS131" s="147" t="e">
        <f t="shared" si="49"/>
        <v>#DIV/0!</v>
      </c>
      <c r="CT131" s="147" t="e">
        <f t="shared" si="50"/>
        <v>#DIV/0!</v>
      </c>
      <c r="CU131" s="147" t="e">
        <f t="shared" si="51"/>
        <v>#DIV/0!</v>
      </c>
      <c r="CV131" s="147" t="e">
        <f t="shared" si="52"/>
        <v>#DIV/0!</v>
      </c>
    </row>
    <row r="132" spans="1:100">
      <c r="A132" s="213" t="str">
        <f t="shared" si="27"/>
        <v xml:space="preserve"> 19000100</v>
      </c>
      <c r="B132" s="217"/>
      <c r="C132" s="193"/>
      <c r="D132" s="200"/>
      <c r="E132" s="200"/>
      <c r="F132" s="200"/>
      <c r="G132" s="200"/>
      <c r="H132" s="200"/>
      <c r="I132" s="194"/>
      <c r="J132" s="194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7"/>
      <c r="V132" s="197"/>
      <c r="W132" s="197"/>
      <c r="X132" s="197"/>
      <c r="Y132" s="197"/>
      <c r="Z132" s="197"/>
      <c r="AA132" s="197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200"/>
      <c r="BB132" s="200"/>
      <c r="BC132" s="200"/>
      <c r="BD132" s="200"/>
      <c r="BE132" s="200"/>
      <c r="BF132" s="200"/>
      <c r="BG132" s="200"/>
      <c r="BH132" s="200"/>
      <c r="BI132" s="200"/>
      <c r="BJ132" s="200"/>
      <c r="BK132" s="200"/>
      <c r="BL132" s="200"/>
      <c r="BM132" s="200"/>
      <c r="BN132" s="200"/>
      <c r="BO132" s="200"/>
      <c r="BP132" s="200"/>
      <c r="BQ132" s="200"/>
      <c r="BR132" s="200"/>
      <c r="BS132" s="200"/>
      <c r="BT132" s="244"/>
      <c r="BU132" s="244"/>
      <c r="BV132" s="244"/>
      <c r="BW132" s="216"/>
      <c r="BX132" s="43">
        <f t="shared" si="28"/>
        <v>0</v>
      </c>
      <c r="BY132" s="43">
        <f t="shared" si="29"/>
        <v>0</v>
      </c>
      <c r="BZ132" s="43">
        <f t="shared" si="30"/>
        <v>0</v>
      </c>
      <c r="CA132" s="43">
        <f t="shared" si="31"/>
        <v>0</v>
      </c>
      <c r="CB132" s="43">
        <f t="shared" si="32"/>
        <v>0</v>
      </c>
      <c r="CC132" s="43">
        <f t="shared" si="33"/>
        <v>0</v>
      </c>
      <c r="CD132" s="43">
        <f t="shared" si="34"/>
        <v>0</v>
      </c>
      <c r="CE132" s="43" t="e">
        <f t="shared" si="35"/>
        <v>#DIV/0!</v>
      </c>
      <c r="CF132" s="43" t="e">
        <f t="shared" si="36"/>
        <v>#VALUE!</v>
      </c>
      <c r="CG132" s="44" t="e">
        <f t="shared" si="37"/>
        <v>#VALUE!</v>
      </c>
      <c r="CH132" s="43" t="e">
        <f t="shared" si="38"/>
        <v>#VALUE!</v>
      </c>
      <c r="CI132" s="43" t="e">
        <f t="shared" si="39"/>
        <v>#VALUE!</v>
      </c>
      <c r="CJ132" s="44" t="e">
        <f t="shared" si="40"/>
        <v>#VALUE!</v>
      </c>
      <c r="CK132" s="44" t="e">
        <f t="shared" si="41"/>
        <v>#VALUE!</v>
      </c>
      <c r="CL132" t="str">
        <f t="shared" si="53"/>
        <v>19000100</v>
      </c>
      <c r="CM132" s="55">
        <f t="shared" si="43"/>
        <v>0</v>
      </c>
      <c r="CN132" s="147" t="e">
        <f t="shared" si="44"/>
        <v>#DIV/0!</v>
      </c>
      <c r="CO132" s="147" t="e">
        <f t="shared" si="45"/>
        <v>#DIV/0!</v>
      </c>
      <c r="CP132" s="147" t="e">
        <f t="shared" si="46"/>
        <v>#DIV/0!</v>
      </c>
      <c r="CQ132" s="147" t="e">
        <f t="shared" si="47"/>
        <v>#DIV/0!</v>
      </c>
      <c r="CR132" s="147" t="e">
        <f t="shared" si="48"/>
        <v>#DIV/0!</v>
      </c>
      <c r="CS132" s="147" t="e">
        <f t="shared" si="49"/>
        <v>#DIV/0!</v>
      </c>
      <c r="CT132" s="147" t="e">
        <f t="shared" si="50"/>
        <v>#DIV/0!</v>
      </c>
      <c r="CU132" s="147" t="e">
        <f t="shared" si="51"/>
        <v>#DIV/0!</v>
      </c>
      <c r="CV132" s="147" t="e">
        <f t="shared" si="52"/>
        <v>#DIV/0!</v>
      </c>
    </row>
    <row r="133" spans="1:100">
      <c r="A133" s="213" t="str">
        <f t="shared" si="27"/>
        <v xml:space="preserve"> 19000100</v>
      </c>
      <c r="B133" s="217"/>
      <c r="C133" s="193"/>
      <c r="D133" s="200"/>
      <c r="E133" s="200"/>
      <c r="F133" s="200"/>
      <c r="G133" s="200"/>
      <c r="H133" s="200"/>
      <c r="I133" s="194"/>
      <c r="J133" s="194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7"/>
      <c r="V133" s="197"/>
      <c r="W133" s="197"/>
      <c r="X133" s="197"/>
      <c r="Y133" s="197"/>
      <c r="Z133" s="197"/>
      <c r="AA133" s="197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200"/>
      <c r="BQ133" s="200"/>
      <c r="BR133" s="200"/>
      <c r="BS133" s="200"/>
      <c r="BT133" s="244"/>
      <c r="BU133" s="244"/>
      <c r="BV133" s="244"/>
      <c r="BW133" s="216"/>
      <c r="BX133" s="43">
        <f t="shared" si="28"/>
        <v>0</v>
      </c>
      <c r="BY133" s="43">
        <f t="shared" si="29"/>
        <v>0</v>
      </c>
      <c r="BZ133" s="43">
        <f t="shared" si="30"/>
        <v>0</v>
      </c>
      <c r="CA133" s="43">
        <f t="shared" si="31"/>
        <v>0</v>
      </c>
      <c r="CB133" s="43">
        <f t="shared" si="32"/>
        <v>0</v>
      </c>
      <c r="CC133" s="43">
        <f t="shared" si="33"/>
        <v>0</v>
      </c>
      <c r="CD133" s="43">
        <f t="shared" si="34"/>
        <v>0</v>
      </c>
      <c r="CE133" s="43" t="e">
        <f t="shared" si="35"/>
        <v>#DIV/0!</v>
      </c>
      <c r="CF133" s="43" t="e">
        <f t="shared" si="36"/>
        <v>#VALUE!</v>
      </c>
      <c r="CG133" s="44" t="e">
        <f t="shared" si="37"/>
        <v>#VALUE!</v>
      </c>
      <c r="CH133" s="43" t="e">
        <f t="shared" si="38"/>
        <v>#VALUE!</v>
      </c>
      <c r="CI133" s="43" t="e">
        <f t="shared" si="39"/>
        <v>#VALUE!</v>
      </c>
      <c r="CJ133" s="44" t="e">
        <f t="shared" si="40"/>
        <v>#VALUE!</v>
      </c>
      <c r="CK133" s="44" t="e">
        <f t="shared" si="41"/>
        <v>#VALUE!</v>
      </c>
      <c r="CL133" t="str">
        <f t="shared" si="53"/>
        <v>19000100</v>
      </c>
      <c r="CM133" s="55">
        <f t="shared" si="43"/>
        <v>0</v>
      </c>
      <c r="CN133" s="147" t="e">
        <f t="shared" si="44"/>
        <v>#DIV/0!</v>
      </c>
      <c r="CO133" s="147" t="e">
        <f t="shared" si="45"/>
        <v>#DIV/0!</v>
      </c>
      <c r="CP133" s="147" t="e">
        <f t="shared" si="46"/>
        <v>#DIV/0!</v>
      </c>
      <c r="CQ133" s="147" t="e">
        <f t="shared" si="47"/>
        <v>#DIV/0!</v>
      </c>
      <c r="CR133" s="147" t="e">
        <f t="shared" si="48"/>
        <v>#DIV/0!</v>
      </c>
      <c r="CS133" s="147" t="e">
        <f t="shared" si="49"/>
        <v>#DIV/0!</v>
      </c>
      <c r="CT133" s="147" t="e">
        <f t="shared" si="50"/>
        <v>#DIV/0!</v>
      </c>
      <c r="CU133" s="147" t="e">
        <f t="shared" si="51"/>
        <v>#DIV/0!</v>
      </c>
      <c r="CV133" s="147" t="e">
        <f t="shared" si="52"/>
        <v>#DIV/0!</v>
      </c>
    </row>
    <row r="134" spans="1:100">
      <c r="A134" s="213" t="str">
        <f t="shared" si="27"/>
        <v xml:space="preserve"> 19000100</v>
      </c>
      <c r="B134" s="217"/>
      <c r="C134" s="193"/>
      <c r="D134" s="200"/>
      <c r="E134" s="200"/>
      <c r="F134" s="200"/>
      <c r="G134" s="200"/>
      <c r="H134" s="200"/>
      <c r="I134" s="194"/>
      <c r="J134" s="194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7"/>
      <c r="V134" s="197"/>
      <c r="W134" s="197"/>
      <c r="X134" s="197"/>
      <c r="Y134" s="197"/>
      <c r="Z134" s="197"/>
      <c r="AA134" s="197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0"/>
      <c r="BN134" s="200"/>
      <c r="BO134" s="200"/>
      <c r="BP134" s="200"/>
      <c r="BQ134" s="200"/>
      <c r="BR134" s="200"/>
      <c r="BS134" s="200"/>
      <c r="BT134" s="244"/>
      <c r="BU134" s="244"/>
      <c r="BV134" s="244"/>
      <c r="BW134" s="216"/>
      <c r="BX134" s="43">
        <f t="shared" si="28"/>
        <v>0</v>
      </c>
      <c r="BY134" s="43">
        <f t="shared" si="29"/>
        <v>0</v>
      </c>
      <c r="BZ134" s="43">
        <f t="shared" si="30"/>
        <v>0</v>
      </c>
      <c r="CA134" s="43">
        <f t="shared" si="31"/>
        <v>0</v>
      </c>
      <c r="CB134" s="43">
        <f t="shared" si="32"/>
        <v>0</v>
      </c>
      <c r="CC134" s="43">
        <f t="shared" si="33"/>
        <v>0</v>
      </c>
      <c r="CD134" s="43">
        <f t="shared" si="34"/>
        <v>0</v>
      </c>
      <c r="CE134" s="43" t="e">
        <f t="shared" si="35"/>
        <v>#DIV/0!</v>
      </c>
      <c r="CF134" s="43" t="e">
        <f t="shared" si="36"/>
        <v>#VALUE!</v>
      </c>
      <c r="CG134" s="44" t="e">
        <f t="shared" si="37"/>
        <v>#VALUE!</v>
      </c>
      <c r="CH134" s="43" t="e">
        <f t="shared" si="38"/>
        <v>#VALUE!</v>
      </c>
      <c r="CI134" s="43" t="e">
        <f t="shared" si="39"/>
        <v>#VALUE!</v>
      </c>
      <c r="CJ134" s="44" t="e">
        <f t="shared" si="40"/>
        <v>#VALUE!</v>
      </c>
      <c r="CK134" s="44" t="e">
        <f t="shared" si="41"/>
        <v>#VALUE!</v>
      </c>
      <c r="CL134" t="str">
        <f t="shared" si="53"/>
        <v>19000100</v>
      </c>
      <c r="CM134" s="55">
        <f t="shared" si="43"/>
        <v>0</v>
      </c>
      <c r="CN134" s="147" t="e">
        <f t="shared" si="44"/>
        <v>#DIV/0!</v>
      </c>
      <c r="CO134" s="147" t="e">
        <f t="shared" si="45"/>
        <v>#DIV/0!</v>
      </c>
      <c r="CP134" s="147" t="e">
        <f t="shared" si="46"/>
        <v>#DIV/0!</v>
      </c>
      <c r="CQ134" s="147" t="e">
        <f t="shared" si="47"/>
        <v>#DIV/0!</v>
      </c>
      <c r="CR134" s="147" t="e">
        <f t="shared" si="48"/>
        <v>#DIV/0!</v>
      </c>
      <c r="CS134" s="147" t="e">
        <f t="shared" si="49"/>
        <v>#DIV/0!</v>
      </c>
      <c r="CT134" s="147" t="e">
        <f t="shared" si="50"/>
        <v>#DIV/0!</v>
      </c>
      <c r="CU134" s="147" t="e">
        <f t="shared" si="51"/>
        <v>#DIV/0!</v>
      </c>
      <c r="CV134" s="147" t="e">
        <f t="shared" si="52"/>
        <v>#DIV/0!</v>
      </c>
    </row>
    <row r="135" spans="1:100">
      <c r="A135" s="213" t="str">
        <f t="shared" si="27"/>
        <v xml:space="preserve"> 19000100</v>
      </c>
      <c r="B135" s="217"/>
      <c r="C135" s="193"/>
      <c r="D135" s="200"/>
      <c r="E135" s="200"/>
      <c r="F135" s="200"/>
      <c r="G135" s="200"/>
      <c r="H135" s="200"/>
      <c r="I135" s="194"/>
      <c r="J135" s="194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7"/>
      <c r="V135" s="197"/>
      <c r="W135" s="197"/>
      <c r="X135" s="197"/>
      <c r="Y135" s="197"/>
      <c r="Z135" s="197"/>
      <c r="AA135" s="197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200"/>
      <c r="BQ135" s="200"/>
      <c r="BR135" s="200"/>
      <c r="BS135" s="200"/>
      <c r="BT135" s="244"/>
      <c r="BU135" s="244"/>
      <c r="BV135" s="244"/>
      <c r="BW135" s="216"/>
      <c r="BX135" s="43">
        <f t="shared" si="28"/>
        <v>0</v>
      </c>
      <c r="BY135" s="43">
        <f t="shared" si="29"/>
        <v>0</v>
      </c>
      <c r="BZ135" s="43">
        <f t="shared" si="30"/>
        <v>0</v>
      </c>
      <c r="CA135" s="43">
        <f t="shared" si="31"/>
        <v>0</v>
      </c>
      <c r="CB135" s="43">
        <f t="shared" si="32"/>
        <v>0</v>
      </c>
      <c r="CC135" s="43">
        <f t="shared" si="33"/>
        <v>0</v>
      </c>
      <c r="CD135" s="43">
        <f t="shared" si="34"/>
        <v>0</v>
      </c>
      <c r="CE135" s="43" t="e">
        <f t="shared" si="35"/>
        <v>#DIV/0!</v>
      </c>
      <c r="CF135" s="43" t="e">
        <f t="shared" si="36"/>
        <v>#VALUE!</v>
      </c>
      <c r="CG135" s="44" t="e">
        <f t="shared" si="37"/>
        <v>#VALUE!</v>
      </c>
      <c r="CH135" s="43" t="e">
        <f t="shared" si="38"/>
        <v>#VALUE!</v>
      </c>
      <c r="CI135" s="43" t="e">
        <f t="shared" si="39"/>
        <v>#VALUE!</v>
      </c>
      <c r="CJ135" s="44" t="e">
        <f t="shared" si="40"/>
        <v>#VALUE!</v>
      </c>
      <c r="CK135" s="44" t="e">
        <f t="shared" si="41"/>
        <v>#VALUE!</v>
      </c>
      <c r="CL135" t="str">
        <f t="shared" si="53"/>
        <v>19000100</v>
      </c>
      <c r="CM135" s="55">
        <f t="shared" si="43"/>
        <v>0</v>
      </c>
      <c r="CN135" s="147" t="e">
        <f t="shared" si="44"/>
        <v>#DIV/0!</v>
      </c>
      <c r="CO135" s="147" t="e">
        <f t="shared" si="45"/>
        <v>#DIV/0!</v>
      </c>
      <c r="CP135" s="147" t="e">
        <f t="shared" si="46"/>
        <v>#DIV/0!</v>
      </c>
      <c r="CQ135" s="147" t="e">
        <f t="shared" si="47"/>
        <v>#DIV/0!</v>
      </c>
      <c r="CR135" s="147" t="e">
        <f t="shared" si="48"/>
        <v>#DIV/0!</v>
      </c>
      <c r="CS135" s="147" t="e">
        <f t="shared" si="49"/>
        <v>#DIV/0!</v>
      </c>
      <c r="CT135" s="147" t="e">
        <f t="shared" si="50"/>
        <v>#DIV/0!</v>
      </c>
      <c r="CU135" s="147" t="e">
        <f t="shared" si="51"/>
        <v>#DIV/0!</v>
      </c>
      <c r="CV135" s="147" t="e">
        <f t="shared" si="52"/>
        <v>#DIV/0!</v>
      </c>
    </row>
    <row r="136" spans="1:100">
      <c r="A136" s="213" t="str">
        <f t="shared" si="27"/>
        <v xml:space="preserve"> 19000100</v>
      </c>
      <c r="B136" s="217"/>
      <c r="C136" s="193"/>
      <c r="D136" s="200"/>
      <c r="E136" s="200"/>
      <c r="F136" s="200"/>
      <c r="G136" s="200"/>
      <c r="H136" s="200"/>
      <c r="I136" s="194"/>
      <c r="J136" s="194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7"/>
      <c r="V136" s="197"/>
      <c r="W136" s="197"/>
      <c r="X136" s="197"/>
      <c r="Y136" s="197"/>
      <c r="Z136" s="197"/>
      <c r="AA136" s="197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0"/>
      <c r="BM136" s="200"/>
      <c r="BN136" s="200"/>
      <c r="BO136" s="200"/>
      <c r="BP136" s="200"/>
      <c r="BQ136" s="200"/>
      <c r="BR136" s="200"/>
      <c r="BS136" s="200"/>
      <c r="BT136" s="244"/>
      <c r="BU136" s="244"/>
      <c r="BV136" s="244"/>
      <c r="BW136" s="216"/>
      <c r="BX136" s="43">
        <f t="shared" si="28"/>
        <v>0</v>
      </c>
      <c r="BY136" s="43">
        <f t="shared" si="29"/>
        <v>0</v>
      </c>
      <c r="BZ136" s="43">
        <f t="shared" si="30"/>
        <v>0</v>
      </c>
      <c r="CA136" s="43">
        <f t="shared" si="31"/>
        <v>0</v>
      </c>
      <c r="CB136" s="43">
        <f t="shared" si="32"/>
        <v>0</v>
      </c>
      <c r="CC136" s="43">
        <f t="shared" si="33"/>
        <v>0</v>
      </c>
      <c r="CD136" s="43">
        <f t="shared" si="34"/>
        <v>0</v>
      </c>
      <c r="CE136" s="43" t="e">
        <f t="shared" si="35"/>
        <v>#DIV/0!</v>
      </c>
      <c r="CF136" s="43" t="e">
        <f t="shared" si="36"/>
        <v>#VALUE!</v>
      </c>
      <c r="CG136" s="44" t="e">
        <f t="shared" si="37"/>
        <v>#VALUE!</v>
      </c>
      <c r="CH136" s="43" t="e">
        <f t="shared" si="38"/>
        <v>#VALUE!</v>
      </c>
      <c r="CI136" s="43" t="e">
        <f t="shared" si="39"/>
        <v>#VALUE!</v>
      </c>
      <c r="CJ136" s="44" t="e">
        <f t="shared" si="40"/>
        <v>#VALUE!</v>
      </c>
      <c r="CK136" s="44" t="e">
        <f t="shared" si="41"/>
        <v>#VALUE!</v>
      </c>
      <c r="CL136" t="str">
        <f t="shared" si="53"/>
        <v>19000100</v>
      </c>
      <c r="CM136" s="55">
        <f t="shared" si="43"/>
        <v>0</v>
      </c>
      <c r="CN136" s="147" t="e">
        <f t="shared" si="44"/>
        <v>#DIV/0!</v>
      </c>
      <c r="CO136" s="147" t="e">
        <f t="shared" si="45"/>
        <v>#DIV/0!</v>
      </c>
      <c r="CP136" s="147" t="e">
        <f t="shared" si="46"/>
        <v>#DIV/0!</v>
      </c>
      <c r="CQ136" s="147" t="e">
        <f t="shared" si="47"/>
        <v>#DIV/0!</v>
      </c>
      <c r="CR136" s="147" t="e">
        <f t="shared" si="48"/>
        <v>#DIV/0!</v>
      </c>
      <c r="CS136" s="147" t="e">
        <f t="shared" si="49"/>
        <v>#DIV/0!</v>
      </c>
      <c r="CT136" s="147" t="e">
        <f t="shared" si="50"/>
        <v>#DIV/0!</v>
      </c>
      <c r="CU136" s="147" t="e">
        <f t="shared" si="51"/>
        <v>#DIV/0!</v>
      </c>
      <c r="CV136" s="147" t="e">
        <f t="shared" si="52"/>
        <v>#DIV/0!</v>
      </c>
    </row>
    <row r="137" spans="1:100">
      <c r="A137" s="213" t="str">
        <f t="shared" si="27"/>
        <v xml:space="preserve"> 19000100</v>
      </c>
      <c r="B137" s="217"/>
      <c r="C137" s="193"/>
      <c r="D137" s="200"/>
      <c r="E137" s="200"/>
      <c r="F137" s="200"/>
      <c r="G137" s="200"/>
      <c r="H137" s="200"/>
      <c r="I137" s="194"/>
      <c r="J137" s="194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7"/>
      <c r="V137" s="197"/>
      <c r="W137" s="197"/>
      <c r="X137" s="197"/>
      <c r="Y137" s="197"/>
      <c r="Z137" s="197"/>
      <c r="AA137" s="197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200"/>
      <c r="BO137" s="200"/>
      <c r="BP137" s="200"/>
      <c r="BQ137" s="200"/>
      <c r="BR137" s="200"/>
      <c r="BS137" s="200"/>
      <c r="BT137" s="244"/>
      <c r="BU137" s="244"/>
      <c r="BV137" s="244"/>
      <c r="BW137" s="216"/>
      <c r="BX137" s="43">
        <f t="shared" si="28"/>
        <v>0</v>
      </c>
      <c r="BY137" s="43">
        <f t="shared" si="29"/>
        <v>0</v>
      </c>
      <c r="BZ137" s="43">
        <f t="shared" si="30"/>
        <v>0</v>
      </c>
      <c r="CA137" s="43">
        <f t="shared" si="31"/>
        <v>0</v>
      </c>
      <c r="CB137" s="43">
        <f t="shared" si="32"/>
        <v>0</v>
      </c>
      <c r="CC137" s="43">
        <f t="shared" si="33"/>
        <v>0</v>
      </c>
      <c r="CD137" s="43">
        <f t="shared" si="34"/>
        <v>0</v>
      </c>
      <c r="CE137" s="43" t="e">
        <f t="shared" si="35"/>
        <v>#DIV/0!</v>
      </c>
      <c r="CF137" s="43" t="e">
        <f t="shared" si="36"/>
        <v>#VALUE!</v>
      </c>
      <c r="CG137" s="44" t="e">
        <f t="shared" si="37"/>
        <v>#VALUE!</v>
      </c>
      <c r="CH137" s="43" t="e">
        <f t="shared" si="38"/>
        <v>#VALUE!</v>
      </c>
      <c r="CI137" s="43" t="e">
        <f t="shared" si="39"/>
        <v>#VALUE!</v>
      </c>
      <c r="CJ137" s="44" t="e">
        <f t="shared" si="40"/>
        <v>#VALUE!</v>
      </c>
      <c r="CK137" s="44" t="e">
        <f t="shared" si="41"/>
        <v>#VALUE!</v>
      </c>
      <c r="CL137" t="str">
        <f t="shared" si="53"/>
        <v>19000100</v>
      </c>
      <c r="CM137" s="55">
        <f t="shared" si="43"/>
        <v>0</v>
      </c>
      <c r="CN137" s="147" t="e">
        <f t="shared" si="44"/>
        <v>#DIV/0!</v>
      </c>
      <c r="CO137" s="147" t="e">
        <f t="shared" si="45"/>
        <v>#DIV/0!</v>
      </c>
      <c r="CP137" s="147" t="e">
        <f t="shared" si="46"/>
        <v>#DIV/0!</v>
      </c>
      <c r="CQ137" s="147" t="e">
        <f t="shared" si="47"/>
        <v>#DIV/0!</v>
      </c>
      <c r="CR137" s="147" t="e">
        <f t="shared" si="48"/>
        <v>#DIV/0!</v>
      </c>
      <c r="CS137" s="147" t="e">
        <f t="shared" si="49"/>
        <v>#DIV/0!</v>
      </c>
      <c r="CT137" s="147" t="e">
        <f t="shared" si="50"/>
        <v>#DIV/0!</v>
      </c>
      <c r="CU137" s="147" t="e">
        <f t="shared" si="51"/>
        <v>#DIV/0!</v>
      </c>
      <c r="CV137" s="147" t="e">
        <f t="shared" si="52"/>
        <v>#DIV/0!</v>
      </c>
    </row>
    <row r="138" spans="1:100">
      <c r="A138" s="213" t="str">
        <f t="shared" si="27"/>
        <v xml:space="preserve"> 19000100</v>
      </c>
      <c r="B138" s="217"/>
      <c r="C138" s="193"/>
      <c r="D138" s="200"/>
      <c r="E138" s="200"/>
      <c r="F138" s="200"/>
      <c r="G138" s="200"/>
      <c r="H138" s="200"/>
      <c r="I138" s="194"/>
      <c r="J138" s="194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7"/>
      <c r="V138" s="197"/>
      <c r="W138" s="197"/>
      <c r="X138" s="197"/>
      <c r="Y138" s="197"/>
      <c r="Z138" s="197"/>
      <c r="AA138" s="197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0"/>
      <c r="BN138" s="200"/>
      <c r="BO138" s="200"/>
      <c r="BP138" s="200"/>
      <c r="BQ138" s="200"/>
      <c r="BR138" s="200"/>
      <c r="BS138" s="200"/>
      <c r="BT138" s="244"/>
      <c r="BU138" s="244"/>
      <c r="BV138" s="244"/>
      <c r="BW138" s="216"/>
      <c r="BX138" s="43">
        <f t="shared" si="28"/>
        <v>0</v>
      </c>
      <c r="BY138" s="43">
        <f t="shared" si="29"/>
        <v>0</v>
      </c>
      <c r="BZ138" s="43">
        <f t="shared" si="30"/>
        <v>0</v>
      </c>
      <c r="CA138" s="43">
        <f t="shared" si="31"/>
        <v>0</v>
      </c>
      <c r="CB138" s="43">
        <f t="shared" si="32"/>
        <v>0</v>
      </c>
      <c r="CC138" s="43">
        <f t="shared" si="33"/>
        <v>0</v>
      </c>
      <c r="CD138" s="43">
        <f t="shared" si="34"/>
        <v>0</v>
      </c>
      <c r="CE138" s="43" t="e">
        <f t="shared" si="35"/>
        <v>#DIV/0!</v>
      </c>
      <c r="CF138" s="43" t="e">
        <f t="shared" si="36"/>
        <v>#VALUE!</v>
      </c>
      <c r="CG138" s="44" t="e">
        <f t="shared" si="37"/>
        <v>#VALUE!</v>
      </c>
      <c r="CH138" s="43" t="e">
        <f t="shared" si="38"/>
        <v>#VALUE!</v>
      </c>
      <c r="CI138" s="43" t="e">
        <f t="shared" si="39"/>
        <v>#VALUE!</v>
      </c>
      <c r="CJ138" s="44" t="e">
        <f t="shared" si="40"/>
        <v>#VALUE!</v>
      </c>
      <c r="CK138" s="44" t="e">
        <f t="shared" si="41"/>
        <v>#VALUE!</v>
      </c>
      <c r="CL138" t="str">
        <f t="shared" si="53"/>
        <v>19000100</v>
      </c>
      <c r="CM138" s="55">
        <f t="shared" si="43"/>
        <v>0</v>
      </c>
      <c r="CN138" s="147" t="e">
        <f t="shared" si="44"/>
        <v>#DIV/0!</v>
      </c>
      <c r="CO138" s="147" t="e">
        <f t="shared" si="45"/>
        <v>#DIV/0!</v>
      </c>
      <c r="CP138" s="147" t="e">
        <f t="shared" si="46"/>
        <v>#DIV/0!</v>
      </c>
      <c r="CQ138" s="147" t="e">
        <f t="shared" si="47"/>
        <v>#DIV/0!</v>
      </c>
      <c r="CR138" s="147" t="e">
        <f t="shared" si="48"/>
        <v>#DIV/0!</v>
      </c>
      <c r="CS138" s="147" t="e">
        <f t="shared" si="49"/>
        <v>#DIV/0!</v>
      </c>
      <c r="CT138" s="147" t="e">
        <f t="shared" si="50"/>
        <v>#DIV/0!</v>
      </c>
      <c r="CU138" s="147" t="e">
        <f t="shared" si="51"/>
        <v>#DIV/0!</v>
      </c>
      <c r="CV138" s="147" t="e">
        <f t="shared" si="52"/>
        <v>#DIV/0!</v>
      </c>
    </row>
    <row r="139" spans="1:100">
      <c r="A139" s="213" t="str">
        <f t="shared" si="27"/>
        <v xml:space="preserve"> 19000100</v>
      </c>
      <c r="B139" s="217"/>
      <c r="C139" s="193"/>
      <c r="D139" s="200"/>
      <c r="E139" s="200"/>
      <c r="F139" s="200"/>
      <c r="G139" s="200"/>
      <c r="H139" s="200"/>
      <c r="I139" s="194"/>
      <c r="J139" s="194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7"/>
      <c r="V139" s="197"/>
      <c r="W139" s="197"/>
      <c r="X139" s="197"/>
      <c r="Y139" s="197"/>
      <c r="Z139" s="197"/>
      <c r="AA139" s="197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200"/>
      <c r="BO139" s="200"/>
      <c r="BP139" s="200"/>
      <c r="BQ139" s="200"/>
      <c r="BR139" s="200"/>
      <c r="BS139" s="200"/>
      <c r="BT139" s="244"/>
      <c r="BU139" s="244"/>
      <c r="BV139" s="244"/>
      <c r="BW139" s="216"/>
      <c r="BX139" s="43">
        <f t="shared" si="28"/>
        <v>0</v>
      </c>
      <c r="BY139" s="43">
        <f t="shared" si="29"/>
        <v>0</v>
      </c>
      <c r="BZ139" s="43">
        <f t="shared" si="30"/>
        <v>0</v>
      </c>
      <c r="CA139" s="43">
        <f t="shared" si="31"/>
        <v>0</v>
      </c>
      <c r="CB139" s="43">
        <f t="shared" si="32"/>
        <v>0</v>
      </c>
      <c r="CC139" s="43">
        <f t="shared" si="33"/>
        <v>0</v>
      </c>
      <c r="CD139" s="43">
        <f t="shared" si="34"/>
        <v>0</v>
      </c>
      <c r="CE139" s="43" t="e">
        <f t="shared" si="35"/>
        <v>#DIV/0!</v>
      </c>
      <c r="CF139" s="43" t="e">
        <f t="shared" si="36"/>
        <v>#VALUE!</v>
      </c>
      <c r="CG139" s="44" t="e">
        <f t="shared" si="37"/>
        <v>#VALUE!</v>
      </c>
      <c r="CH139" s="43" t="e">
        <f t="shared" si="38"/>
        <v>#VALUE!</v>
      </c>
      <c r="CI139" s="43" t="e">
        <f t="shared" si="39"/>
        <v>#VALUE!</v>
      </c>
      <c r="CJ139" s="44" t="e">
        <f t="shared" si="40"/>
        <v>#VALUE!</v>
      </c>
      <c r="CK139" s="44" t="e">
        <f t="shared" si="41"/>
        <v>#VALUE!</v>
      </c>
      <c r="CL139" t="str">
        <f t="shared" si="53"/>
        <v>19000100</v>
      </c>
      <c r="CM139" s="55">
        <f t="shared" si="43"/>
        <v>0</v>
      </c>
      <c r="CN139" s="147" t="e">
        <f t="shared" si="44"/>
        <v>#DIV/0!</v>
      </c>
      <c r="CO139" s="147" t="e">
        <f t="shared" si="45"/>
        <v>#DIV/0!</v>
      </c>
      <c r="CP139" s="147" t="e">
        <f t="shared" si="46"/>
        <v>#DIV/0!</v>
      </c>
      <c r="CQ139" s="147" t="e">
        <f t="shared" si="47"/>
        <v>#DIV/0!</v>
      </c>
      <c r="CR139" s="147" t="e">
        <f t="shared" si="48"/>
        <v>#DIV/0!</v>
      </c>
      <c r="CS139" s="147" t="e">
        <f t="shared" si="49"/>
        <v>#DIV/0!</v>
      </c>
      <c r="CT139" s="147" t="e">
        <f t="shared" si="50"/>
        <v>#DIV/0!</v>
      </c>
      <c r="CU139" s="147" t="e">
        <f t="shared" si="51"/>
        <v>#DIV/0!</v>
      </c>
      <c r="CV139" s="147" t="e">
        <f t="shared" si="52"/>
        <v>#DIV/0!</v>
      </c>
    </row>
    <row r="140" spans="1:100">
      <c r="A140" s="213" t="str">
        <f t="shared" si="27"/>
        <v xml:space="preserve"> 19000100</v>
      </c>
      <c r="B140" s="217"/>
      <c r="C140" s="193"/>
      <c r="D140" s="200"/>
      <c r="E140" s="200"/>
      <c r="F140" s="200"/>
      <c r="G140" s="200"/>
      <c r="H140" s="200"/>
      <c r="I140" s="194"/>
      <c r="J140" s="194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7"/>
      <c r="V140" s="197"/>
      <c r="W140" s="197"/>
      <c r="X140" s="197"/>
      <c r="Y140" s="197"/>
      <c r="Z140" s="197"/>
      <c r="AA140" s="197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44"/>
      <c r="BU140" s="244"/>
      <c r="BV140" s="244"/>
      <c r="BW140" s="216"/>
      <c r="BX140" s="43">
        <f t="shared" si="28"/>
        <v>0</v>
      </c>
      <c r="BY140" s="43">
        <f t="shared" si="29"/>
        <v>0</v>
      </c>
      <c r="BZ140" s="43">
        <f t="shared" si="30"/>
        <v>0</v>
      </c>
      <c r="CA140" s="43">
        <f t="shared" si="31"/>
        <v>0</v>
      </c>
      <c r="CB140" s="43">
        <f t="shared" si="32"/>
        <v>0</v>
      </c>
      <c r="CC140" s="43">
        <f t="shared" si="33"/>
        <v>0</v>
      </c>
      <c r="CD140" s="43">
        <f t="shared" si="34"/>
        <v>0</v>
      </c>
      <c r="CE140" s="43" t="e">
        <f t="shared" si="35"/>
        <v>#DIV/0!</v>
      </c>
      <c r="CF140" s="43" t="e">
        <f t="shared" si="36"/>
        <v>#VALUE!</v>
      </c>
      <c r="CG140" s="44" t="e">
        <f t="shared" si="37"/>
        <v>#VALUE!</v>
      </c>
      <c r="CH140" s="43" t="e">
        <f t="shared" si="38"/>
        <v>#VALUE!</v>
      </c>
      <c r="CI140" s="43" t="e">
        <f t="shared" si="39"/>
        <v>#VALUE!</v>
      </c>
      <c r="CJ140" s="44" t="e">
        <f t="shared" si="40"/>
        <v>#VALUE!</v>
      </c>
      <c r="CK140" s="44" t="e">
        <f t="shared" si="41"/>
        <v>#VALUE!</v>
      </c>
      <c r="CL140" t="str">
        <f t="shared" si="53"/>
        <v>19000100</v>
      </c>
      <c r="CM140" s="55">
        <f t="shared" si="43"/>
        <v>0</v>
      </c>
      <c r="CN140" s="147" t="e">
        <f t="shared" si="44"/>
        <v>#DIV/0!</v>
      </c>
      <c r="CO140" s="147" t="e">
        <f t="shared" si="45"/>
        <v>#DIV/0!</v>
      </c>
      <c r="CP140" s="147" t="e">
        <f t="shared" si="46"/>
        <v>#DIV/0!</v>
      </c>
      <c r="CQ140" s="147" t="e">
        <f t="shared" si="47"/>
        <v>#DIV/0!</v>
      </c>
      <c r="CR140" s="147" t="e">
        <f t="shared" si="48"/>
        <v>#DIV/0!</v>
      </c>
      <c r="CS140" s="147" t="e">
        <f t="shared" si="49"/>
        <v>#DIV/0!</v>
      </c>
      <c r="CT140" s="147" t="e">
        <f t="shared" si="50"/>
        <v>#DIV/0!</v>
      </c>
      <c r="CU140" s="147" t="e">
        <f t="shared" si="51"/>
        <v>#DIV/0!</v>
      </c>
      <c r="CV140" s="147" t="e">
        <f t="shared" si="52"/>
        <v>#DIV/0!</v>
      </c>
    </row>
    <row r="141" spans="1:100">
      <c r="A141" s="213" t="str">
        <f t="shared" ref="A141:A204" si="54">CONCATENATE(B141 &amp; " " &amp; CL141)</f>
        <v xml:space="preserve"> 19000100</v>
      </c>
      <c r="B141" s="217"/>
      <c r="C141" s="193"/>
      <c r="D141" s="200"/>
      <c r="E141" s="200"/>
      <c r="F141" s="200"/>
      <c r="G141" s="200"/>
      <c r="H141" s="200"/>
      <c r="I141" s="194"/>
      <c r="J141" s="194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7"/>
      <c r="V141" s="197"/>
      <c r="W141" s="197"/>
      <c r="X141" s="197"/>
      <c r="Y141" s="197"/>
      <c r="Z141" s="197"/>
      <c r="AA141" s="197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44"/>
      <c r="BU141" s="244"/>
      <c r="BV141" s="244"/>
      <c r="BW141" s="216"/>
      <c r="BX141" s="43">
        <f t="shared" ref="BX141:BX204" si="55">(K141*86400)/2</f>
        <v>0</v>
      </c>
      <c r="BY141" s="43">
        <f t="shared" ref="BY141:BY204" si="56">(L141*86400)/2</f>
        <v>0</v>
      </c>
      <c r="BZ141" s="43">
        <f t="shared" ref="BZ141:BZ204" si="57">(M141*86400)/2</f>
        <v>0</v>
      </c>
      <c r="CA141" s="43">
        <f t="shared" ref="CA141:CA204" si="58">(N141*86400)/2</f>
        <v>0</v>
      </c>
      <c r="CB141" s="43">
        <f t="shared" ref="CB141:CB204" si="59">(O141*86400)/2</f>
        <v>0</v>
      </c>
      <c r="CC141" s="43">
        <f t="shared" ref="CC141:CC204" si="60">(P141*86400)/2</f>
        <v>0</v>
      </c>
      <c r="CD141" s="43">
        <f t="shared" ref="CD141:CD204" si="61">(Q141*86400)/2</f>
        <v>0</v>
      </c>
      <c r="CE141" s="43" t="e">
        <f t="shared" ref="CE141:CE204" si="62">-0.065*(INTERCEPT(BX141:CD141,AL141:AR141))/SLOPE(BX141:CD141,AL141:AR141)</f>
        <v>#DIV/0!</v>
      </c>
      <c r="CF141" s="43" t="e">
        <f t="shared" ref="CF141:CF204" si="63">GROWTH(CA141:CD141,AO141:AR141,CE141)</f>
        <v>#VALUE!</v>
      </c>
      <c r="CG141" s="44" t="e">
        <f t="shared" ref="CG141:CG204" si="64">GROWTH(AB141:AH141,BX141:CD141,CF141)</f>
        <v>#VALUE!</v>
      </c>
      <c r="CH141" s="43" t="e">
        <f t="shared" ref="CH141:CH204" si="65">GROWTH(BX141:CD141,AL141:AR141,2)</f>
        <v>#VALUE!</v>
      </c>
      <c r="CI141" s="43" t="e">
        <f t="shared" ref="CI141:CI204" si="66">GROWTH(BX141:CD141,AL141:AR141,4)</f>
        <v>#VALUE!</v>
      </c>
      <c r="CJ141" s="44" t="e">
        <f t="shared" ref="CJ141:CJ204" si="67">GROWTH(AB141:AH141,AL141:AR141,2)</f>
        <v>#VALUE!</v>
      </c>
      <c r="CK141" s="44" t="e">
        <f t="shared" ref="CK141:CK204" si="68">GROWTH(AB141:AH141,AL141:AR141,4)</f>
        <v>#VALUE!</v>
      </c>
      <c r="CL141" t="str">
        <f t="shared" ref="CL141:CL172" si="69">TEXT(F141,"rrrrmmdd")</f>
        <v>19000100</v>
      </c>
      <c r="CM141" s="55">
        <f t="shared" ref="CM141:CM204" si="70">F141</f>
        <v>0</v>
      </c>
      <c r="CN141" s="147" t="e">
        <f t="shared" ref="CN141:CN204" si="71">FORECAST(120,BX141:CD141,AB141:AH141)</f>
        <v>#DIV/0!</v>
      </c>
      <c r="CO141" s="147" t="e">
        <f t="shared" ref="CO141:CO204" si="72">FORECAST(130,BX141:CD141,AB141:AH141)</f>
        <v>#DIV/0!</v>
      </c>
      <c r="CP141" s="147" t="e">
        <f t="shared" ref="CP141:CP204" si="73">FORECAST(140,BX141:CD141,AB141:AH141)</f>
        <v>#DIV/0!</v>
      </c>
      <c r="CQ141" s="147" t="e">
        <f t="shared" ref="CQ141:CQ204" si="74">FORECAST(150,BX141:CD141,AB141:AH141)</f>
        <v>#DIV/0!</v>
      </c>
      <c r="CR141" s="147" t="e">
        <f t="shared" ref="CR141:CR204" si="75">FORECAST(160,BX141:CD141,AB141:AH141)</f>
        <v>#DIV/0!</v>
      </c>
      <c r="CS141" s="147" t="e">
        <f t="shared" ref="CS141:CS204" si="76">FORECAST(170,BX141:CD141,AB141:AH141)</f>
        <v>#DIV/0!</v>
      </c>
      <c r="CT141" s="147" t="e">
        <f t="shared" ref="CT141:CT204" si="77">FORECAST(180,BX141:CD141,AB141:AH141)</f>
        <v>#DIV/0!</v>
      </c>
      <c r="CU141" s="147" t="e">
        <f t="shared" ref="CU141:CU204" si="78">FORECAST(190,BX141:CD141,AB141:AH141)</f>
        <v>#DIV/0!</v>
      </c>
      <c r="CV141" s="147" t="e">
        <f t="shared" ref="CV141:CV204" si="79">FORECAST(200,BX141:CD141,AB141:AH141)</f>
        <v>#DIV/0!</v>
      </c>
    </row>
    <row r="142" spans="1:100">
      <c r="A142" s="213" t="str">
        <f t="shared" si="54"/>
        <v xml:space="preserve"> 19000100</v>
      </c>
      <c r="B142" s="217"/>
      <c r="C142" s="193"/>
      <c r="D142" s="200"/>
      <c r="E142" s="200"/>
      <c r="F142" s="200"/>
      <c r="G142" s="200"/>
      <c r="H142" s="200"/>
      <c r="I142" s="194"/>
      <c r="J142" s="194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7"/>
      <c r="V142" s="197"/>
      <c r="W142" s="197"/>
      <c r="X142" s="197"/>
      <c r="Y142" s="197"/>
      <c r="Z142" s="197"/>
      <c r="AA142" s="197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200"/>
      <c r="BN142" s="200"/>
      <c r="BO142" s="200"/>
      <c r="BP142" s="200"/>
      <c r="BQ142" s="200"/>
      <c r="BR142" s="200"/>
      <c r="BS142" s="200"/>
      <c r="BT142" s="244"/>
      <c r="BU142" s="244"/>
      <c r="BV142" s="244"/>
      <c r="BW142" s="216"/>
      <c r="BX142" s="43">
        <f t="shared" si="55"/>
        <v>0</v>
      </c>
      <c r="BY142" s="43">
        <f t="shared" si="56"/>
        <v>0</v>
      </c>
      <c r="BZ142" s="43">
        <f t="shared" si="57"/>
        <v>0</v>
      </c>
      <c r="CA142" s="43">
        <f t="shared" si="58"/>
        <v>0</v>
      </c>
      <c r="CB142" s="43">
        <f t="shared" si="59"/>
        <v>0</v>
      </c>
      <c r="CC142" s="43">
        <f t="shared" si="60"/>
        <v>0</v>
      </c>
      <c r="CD142" s="43">
        <f t="shared" si="61"/>
        <v>0</v>
      </c>
      <c r="CE142" s="43" t="e">
        <f t="shared" si="62"/>
        <v>#DIV/0!</v>
      </c>
      <c r="CF142" s="43" t="e">
        <f t="shared" si="63"/>
        <v>#VALUE!</v>
      </c>
      <c r="CG142" s="44" t="e">
        <f t="shared" si="64"/>
        <v>#VALUE!</v>
      </c>
      <c r="CH142" s="43" t="e">
        <f t="shared" si="65"/>
        <v>#VALUE!</v>
      </c>
      <c r="CI142" s="43" t="e">
        <f t="shared" si="66"/>
        <v>#VALUE!</v>
      </c>
      <c r="CJ142" s="44" t="e">
        <f t="shared" si="67"/>
        <v>#VALUE!</v>
      </c>
      <c r="CK142" s="44" t="e">
        <f t="shared" si="68"/>
        <v>#VALUE!</v>
      </c>
      <c r="CL142" t="str">
        <f t="shared" si="69"/>
        <v>19000100</v>
      </c>
      <c r="CM142" s="55">
        <f t="shared" si="70"/>
        <v>0</v>
      </c>
      <c r="CN142" s="147" t="e">
        <f t="shared" si="71"/>
        <v>#DIV/0!</v>
      </c>
      <c r="CO142" s="147" t="e">
        <f t="shared" si="72"/>
        <v>#DIV/0!</v>
      </c>
      <c r="CP142" s="147" t="e">
        <f t="shared" si="73"/>
        <v>#DIV/0!</v>
      </c>
      <c r="CQ142" s="147" t="e">
        <f t="shared" si="74"/>
        <v>#DIV/0!</v>
      </c>
      <c r="CR142" s="147" t="e">
        <f t="shared" si="75"/>
        <v>#DIV/0!</v>
      </c>
      <c r="CS142" s="147" t="e">
        <f t="shared" si="76"/>
        <v>#DIV/0!</v>
      </c>
      <c r="CT142" s="147" t="e">
        <f t="shared" si="77"/>
        <v>#DIV/0!</v>
      </c>
      <c r="CU142" s="147" t="e">
        <f t="shared" si="78"/>
        <v>#DIV/0!</v>
      </c>
      <c r="CV142" s="147" t="e">
        <f t="shared" si="79"/>
        <v>#DIV/0!</v>
      </c>
    </row>
    <row r="143" spans="1:100">
      <c r="A143" s="213" t="str">
        <f t="shared" si="54"/>
        <v xml:space="preserve"> 19000100</v>
      </c>
      <c r="B143" s="217"/>
      <c r="C143" s="193"/>
      <c r="D143" s="200"/>
      <c r="E143" s="200"/>
      <c r="F143" s="200"/>
      <c r="G143" s="200"/>
      <c r="H143" s="200"/>
      <c r="I143" s="194"/>
      <c r="J143" s="194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7"/>
      <c r="V143" s="197"/>
      <c r="W143" s="197"/>
      <c r="X143" s="197"/>
      <c r="Y143" s="197"/>
      <c r="Z143" s="197"/>
      <c r="AA143" s="197"/>
      <c r="AB143" s="200"/>
      <c r="AC143" s="200"/>
      <c r="AD143" s="200"/>
      <c r="AE143" s="200"/>
      <c r="AF143" s="200"/>
      <c r="AG143" s="200"/>
      <c r="AH143" s="200"/>
      <c r="AI143" s="200"/>
      <c r="AJ143" s="200"/>
      <c r="AK143" s="200"/>
      <c r="AL143" s="200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200"/>
      <c r="BO143" s="200"/>
      <c r="BP143" s="200"/>
      <c r="BQ143" s="200"/>
      <c r="BR143" s="200"/>
      <c r="BS143" s="200"/>
      <c r="BT143" s="244"/>
      <c r="BU143" s="244"/>
      <c r="BV143" s="244"/>
      <c r="BW143" s="216"/>
      <c r="BX143" s="43">
        <f t="shared" si="55"/>
        <v>0</v>
      </c>
      <c r="BY143" s="43">
        <f t="shared" si="56"/>
        <v>0</v>
      </c>
      <c r="BZ143" s="43">
        <f t="shared" si="57"/>
        <v>0</v>
      </c>
      <c r="CA143" s="43">
        <f t="shared" si="58"/>
        <v>0</v>
      </c>
      <c r="CB143" s="43">
        <f t="shared" si="59"/>
        <v>0</v>
      </c>
      <c r="CC143" s="43">
        <f t="shared" si="60"/>
        <v>0</v>
      </c>
      <c r="CD143" s="43">
        <f t="shared" si="61"/>
        <v>0</v>
      </c>
      <c r="CE143" s="43" t="e">
        <f t="shared" si="62"/>
        <v>#DIV/0!</v>
      </c>
      <c r="CF143" s="43" t="e">
        <f t="shared" si="63"/>
        <v>#VALUE!</v>
      </c>
      <c r="CG143" s="44" t="e">
        <f t="shared" si="64"/>
        <v>#VALUE!</v>
      </c>
      <c r="CH143" s="43" t="e">
        <f t="shared" si="65"/>
        <v>#VALUE!</v>
      </c>
      <c r="CI143" s="43" t="e">
        <f t="shared" si="66"/>
        <v>#VALUE!</v>
      </c>
      <c r="CJ143" s="44" t="e">
        <f t="shared" si="67"/>
        <v>#VALUE!</v>
      </c>
      <c r="CK143" s="44" t="e">
        <f t="shared" si="68"/>
        <v>#VALUE!</v>
      </c>
      <c r="CL143" t="str">
        <f t="shared" si="69"/>
        <v>19000100</v>
      </c>
      <c r="CM143" s="55">
        <f t="shared" si="70"/>
        <v>0</v>
      </c>
      <c r="CN143" s="147" t="e">
        <f t="shared" si="71"/>
        <v>#DIV/0!</v>
      </c>
      <c r="CO143" s="147" t="e">
        <f t="shared" si="72"/>
        <v>#DIV/0!</v>
      </c>
      <c r="CP143" s="147" t="e">
        <f t="shared" si="73"/>
        <v>#DIV/0!</v>
      </c>
      <c r="CQ143" s="147" t="e">
        <f t="shared" si="74"/>
        <v>#DIV/0!</v>
      </c>
      <c r="CR143" s="147" t="e">
        <f t="shared" si="75"/>
        <v>#DIV/0!</v>
      </c>
      <c r="CS143" s="147" t="e">
        <f t="shared" si="76"/>
        <v>#DIV/0!</v>
      </c>
      <c r="CT143" s="147" t="e">
        <f t="shared" si="77"/>
        <v>#DIV/0!</v>
      </c>
      <c r="CU143" s="147" t="e">
        <f t="shared" si="78"/>
        <v>#DIV/0!</v>
      </c>
      <c r="CV143" s="147" t="e">
        <f t="shared" si="79"/>
        <v>#DIV/0!</v>
      </c>
    </row>
    <row r="144" spans="1:100">
      <c r="A144" s="213" t="str">
        <f t="shared" si="54"/>
        <v xml:space="preserve"> 19000100</v>
      </c>
      <c r="B144" s="217"/>
      <c r="C144" s="193"/>
      <c r="D144" s="200"/>
      <c r="E144" s="200"/>
      <c r="F144" s="200"/>
      <c r="G144" s="200"/>
      <c r="H144" s="200"/>
      <c r="I144" s="194"/>
      <c r="J144" s="194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7"/>
      <c r="V144" s="197"/>
      <c r="W144" s="197"/>
      <c r="X144" s="197"/>
      <c r="Y144" s="197"/>
      <c r="Z144" s="197"/>
      <c r="AA144" s="197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200"/>
      <c r="BD144" s="200"/>
      <c r="BE144" s="200"/>
      <c r="BF144" s="200"/>
      <c r="BG144" s="200"/>
      <c r="BH144" s="200"/>
      <c r="BI144" s="200"/>
      <c r="BJ144" s="200"/>
      <c r="BK144" s="200"/>
      <c r="BL144" s="200"/>
      <c r="BM144" s="200"/>
      <c r="BN144" s="200"/>
      <c r="BO144" s="200"/>
      <c r="BP144" s="200"/>
      <c r="BQ144" s="200"/>
      <c r="BR144" s="200"/>
      <c r="BS144" s="200"/>
      <c r="BT144" s="244"/>
      <c r="BU144" s="244"/>
      <c r="BV144" s="244"/>
      <c r="BW144" s="216"/>
      <c r="BX144" s="43">
        <f t="shared" si="55"/>
        <v>0</v>
      </c>
      <c r="BY144" s="43">
        <f t="shared" si="56"/>
        <v>0</v>
      </c>
      <c r="BZ144" s="43">
        <f t="shared" si="57"/>
        <v>0</v>
      </c>
      <c r="CA144" s="43">
        <f t="shared" si="58"/>
        <v>0</v>
      </c>
      <c r="CB144" s="43">
        <f t="shared" si="59"/>
        <v>0</v>
      </c>
      <c r="CC144" s="43">
        <f t="shared" si="60"/>
        <v>0</v>
      </c>
      <c r="CD144" s="43">
        <f t="shared" si="61"/>
        <v>0</v>
      </c>
      <c r="CE144" s="43" t="e">
        <f t="shared" si="62"/>
        <v>#DIV/0!</v>
      </c>
      <c r="CF144" s="43" t="e">
        <f t="shared" si="63"/>
        <v>#VALUE!</v>
      </c>
      <c r="CG144" s="44" t="e">
        <f t="shared" si="64"/>
        <v>#VALUE!</v>
      </c>
      <c r="CH144" s="43" t="e">
        <f t="shared" si="65"/>
        <v>#VALUE!</v>
      </c>
      <c r="CI144" s="43" t="e">
        <f t="shared" si="66"/>
        <v>#VALUE!</v>
      </c>
      <c r="CJ144" s="44" t="e">
        <f t="shared" si="67"/>
        <v>#VALUE!</v>
      </c>
      <c r="CK144" s="44" t="e">
        <f t="shared" si="68"/>
        <v>#VALUE!</v>
      </c>
      <c r="CL144" t="str">
        <f t="shared" si="69"/>
        <v>19000100</v>
      </c>
      <c r="CM144" s="55">
        <f t="shared" si="70"/>
        <v>0</v>
      </c>
      <c r="CN144" s="147" t="e">
        <f t="shared" si="71"/>
        <v>#DIV/0!</v>
      </c>
      <c r="CO144" s="147" t="e">
        <f t="shared" si="72"/>
        <v>#DIV/0!</v>
      </c>
      <c r="CP144" s="147" t="e">
        <f t="shared" si="73"/>
        <v>#DIV/0!</v>
      </c>
      <c r="CQ144" s="147" t="e">
        <f t="shared" si="74"/>
        <v>#DIV/0!</v>
      </c>
      <c r="CR144" s="147" t="e">
        <f t="shared" si="75"/>
        <v>#DIV/0!</v>
      </c>
      <c r="CS144" s="147" t="e">
        <f t="shared" si="76"/>
        <v>#DIV/0!</v>
      </c>
      <c r="CT144" s="147" t="e">
        <f t="shared" si="77"/>
        <v>#DIV/0!</v>
      </c>
      <c r="CU144" s="147" t="e">
        <f t="shared" si="78"/>
        <v>#DIV/0!</v>
      </c>
      <c r="CV144" s="147" t="e">
        <f t="shared" si="79"/>
        <v>#DIV/0!</v>
      </c>
    </row>
    <row r="145" spans="1:100">
      <c r="A145" s="213" t="str">
        <f t="shared" si="54"/>
        <v xml:space="preserve"> 19000100</v>
      </c>
      <c r="B145" s="217"/>
      <c r="C145" s="193"/>
      <c r="D145" s="200"/>
      <c r="E145" s="200"/>
      <c r="F145" s="200"/>
      <c r="G145" s="200"/>
      <c r="H145" s="200"/>
      <c r="I145" s="194"/>
      <c r="J145" s="194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7"/>
      <c r="V145" s="197"/>
      <c r="W145" s="197"/>
      <c r="X145" s="197"/>
      <c r="Y145" s="197"/>
      <c r="Z145" s="197"/>
      <c r="AA145" s="197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200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200"/>
      <c r="BD145" s="200"/>
      <c r="BE145" s="200"/>
      <c r="BF145" s="200"/>
      <c r="BG145" s="200"/>
      <c r="BH145" s="200"/>
      <c r="BI145" s="200"/>
      <c r="BJ145" s="200"/>
      <c r="BK145" s="200"/>
      <c r="BL145" s="200"/>
      <c r="BM145" s="200"/>
      <c r="BN145" s="200"/>
      <c r="BO145" s="200"/>
      <c r="BP145" s="200"/>
      <c r="BQ145" s="200"/>
      <c r="BR145" s="200"/>
      <c r="BS145" s="200"/>
      <c r="BT145" s="244"/>
      <c r="BU145" s="244"/>
      <c r="BV145" s="244"/>
      <c r="BW145" s="216"/>
      <c r="BX145" s="43">
        <f t="shared" si="55"/>
        <v>0</v>
      </c>
      <c r="BY145" s="43">
        <f t="shared" si="56"/>
        <v>0</v>
      </c>
      <c r="BZ145" s="43">
        <f t="shared" si="57"/>
        <v>0</v>
      </c>
      <c r="CA145" s="43">
        <f t="shared" si="58"/>
        <v>0</v>
      </c>
      <c r="CB145" s="43">
        <f t="shared" si="59"/>
        <v>0</v>
      </c>
      <c r="CC145" s="43">
        <f t="shared" si="60"/>
        <v>0</v>
      </c>
      <c r="CD145" s="43">
        <f t="shared" si="61"/>
        <v>0</v>
      </c>
      <c r="CE145" s="43" t="e">
        <f t="shared" si="62"/>
        <v>#DIV/0!</v>
      </c>
      <c r="CF145" s="43" t="e">
        <f t="shared" si="63"/>
        <v>#VALUE!</v>
      </c>
      <c r="CG145" s="44" t="e">
        <f t="shared" si="64"/>
        <v>#VALUE!</v>
      </c>
      <c r="CH145" s="43" t="e">
        <f t="shared" si="65"/>
        <v>#VALUE!</v>
      </c>
      <c r="CI145" s="43" t="e">
        <f t="shared" si="66"/>
        <v>#VALUE!</v>
      </c>
      <c r="CJ145" s="44" t="e">
        <f t="shared" si="67"/>
        <v>#VALUE!</v>
      </c>
      <c r="CK145" s="44" t="e">
        <f t="shared" si="68"/>
        <v>#VALUE!</v>
      </c>
      <c r="CL145" t="str">
        <f t="shared" si="69"/>
        <v>19000100</v>
      </c>
      <c r="CM145" s="55">
        <f t="shared" si="70"/>
        <v>0</v>
      </c>
      <c r="CN145" s="147" t="e">
        <f t="shared" si="71"/>
        <v>#DIV/0!</v>
      </c>
      <c r="CO145" s="147" t="e">
        <f t="shared" si="72"/>
        <v>#DIV/0!</v>
      </c>
      <c r="CP145" s="147" t="e">
        <f t="shared" si="73"/>
        <v>#DIV/0!</v>
      </c>
      <c r="CQ145" s="147" t="e">
        <f t="shared" si="74"/>
        <v>#DIV/0!</v>
      </c>
      <c r="CR145" s="147" t="e">
        <f t="shared" si="75"/>
        <v>#DIV/0!</v>
      </c>
      <c r="CS145" s="147" t="e">
        <f t="shared" si="76"/>
        <v>#DIV/0!</v>
      </c>
      <c r="CT145" s="147" t="e">
        <f t="shared" si="77"/>
        <v>#DIV/0!</v>
      </c>
      <c r="CU145" s="147" t="e">
        <f t="shared" si="78"/>
        <v>#DIV/0!</v>
      </c>
      <c r="CV145" s="147" t="e">
        <f t="shared" si="79"/>
        <v>#DIV/0!</v>
      </c>
    </row>
    <row r="146" spans="1:100">
      <c r="A146" s="213" t="str">
        <f t="shared" si="54"/>
        <v xml:space="preserve"> 19000100</v>
      </c>
      <c r="B146" s="217"/>
      <c r="C146" s="193"/>
      <c r="D146" s="200"/>
      <c r="E146" s="200"/>
      <c r="F146" s="200"/>
      <c r="G146" s="200"/>
      <c r="H146" s="200"/>
      <c r="I146" s="194"/>
      <c r="J146" s="194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7"/>
      <c r="V146" s="197"/>
      <c r="W146" s="197"/>
      <c r="X146" s="197"/>
      <c r="Y146" s="197"/>
      <c r="Z146" s="197"/>
      <c r="AA146" s="197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200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  <c r="BD146" s="200"/>
      <c r="BE146" s="200"/>
      <c r="BF146" s="200"/>
      <c r="BG146" s="200"/>
      <c r="BH146" s="200"/>
      <c r="BI146" s="200"/>
      <c r="BJ146" s="200"/>
      <c r="BK146" s="200"/>
      <c r="BL146" s="200"/>
      <c r="BM146" s="200"/>
      <c r="BN146" s="200"/>
      <c r="BO146" s="200"/>
      <c r="BP146" s="200"/>
      <c r="BQ146" s="200"/>
      <c r="BR146" s="200"/>
      <c r="BS146" s="200"/>
      <c r="BT146" s="244"/>
      <c r="BU146" s="244"/>
      <c r="BV146" s="244"/>
      <c r="BW146" s="216"/>
      <c r="BX146" s="43">
        <f t="shared" si="55"/>
        <v>0</v>
      </c>
      <c r="BY146" s="43">
        <f t="shared" si="56"/>
        <v>0</v>
      </c>
      <c r="BZ146" s="43">
        <f t="shared" si="57"/>
        <v>0</v>
      </c>
      <c r="CA146" s="43">
        <f t="shared" si="58"/>
        <v>0</v>
      </c>
      <c r="CB146" s="43">
        <f t="shared" si="59"/>
        <v>0</v>
      </c>
      <c r="CC146" s="43">
        <f t="shared" si="60"/>
        <v>0</v>
      </c>
      <c r="CD146" s="43">
        <f t="shared" si="61"/>
        <v>0</v>
      </c>
      <c r="CE146" s="43" t="e">
        <f t="shared" si="62"/>
        <v>#DIV/0!</v>
      </c>
      <c r="CF146" s="43" t="e">
        <f t="shared" si="63"/>
        <v>#VALUE!</v>
      </c>
      <c r="CG146" s="44" t="e">
        <f t="shared" si="64"/>
        <v>#VALUE!</v>
      </c>
      <c r="CH146" s="43" t="e">
        <f t="shared" si="65"/>
        <v>#VALUE!</v>
      </c>
      <c r="CI146" s="43" t="e">
        <f t="shared" si="66"/>
        <v>#VALUE!</v>
      </c>
      <c r="CJ146" s="44" t="e">
        <f t="shared" si="67"/>
        <v>#VALUE!</v>
      </c>
      <c r="CK146" s="44" t="e">
        <f t="shared" si="68"/>
        <v>#VALUE!</v>
      </c>
      <c r="CL146" t="str">
        <f t="shared" si="69"/>
        <v>19000100</v>
      </c>
      <c r="CM146" s="55">
        <f t="shared" si="70"/>
        <v>0</v>
      </c>
      <c r="CN146" s="147" t="e">
        <f t="shared" si="71"/>
        <v>#DIV/0!</v>
      </c>
      <c r="CO146" s="147" t="e">
        <f t="shared" si="72"/>
        <v>#DIV/0!</v>
      </c>
      <c r="CP146" s="147" t="e">
        <f t="shared" si="73"/>
        <v>#DIV/0!</v>
      </c>
      <c r="CQ146" s="147" t="e">
        <f t="shared" si="74"/>
        <v>#DIV/0!</v>
      </c>
      <c r="CR146" s="147" t="e">
        <f t="shared" si="75"/>
        <v>#DIV/0!</v>
      </c>
      <c r="CS146" s="147" t="e">
        <f t="shared" si="76"/>
        <v>#DIV/0!</v>
      </c>
      <c r="CT146" s="147" t="e">
        <f t="shared" si="77"/>
        <v>#DIV/0!</v>
      </c>
      <c r="CU146" s="147" t="e">
        <f t="shared" si="78"/>
        <v>#DIV/0!</v>
      </c>
      <c r="CV146" s="147" t="e">
        <f t="shared" si="79"/>
        <v>#DIV/0!</v>
      </c>
    </row>
    <row r="147" spans="1:100">
      <c r="A147" s="213" t="str">
        <f t="shared" si="54"/>
        <v xml:space="preserve"> 19000100</v>
      </c>
      <c r="B147" s="217"/>
      <c r="C147" s="193"/>
      <c r="D147" s="200"/>
      <c r="E147" s="200"/>
      <c r="F147" s="200"/>
      <c r="G147" s="200"/>
      <c r="H147" s="200"/>
      <c r="I147" s="194"/>
      <c r="J147" s="194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7"/>
      <c r="V147" s="197"/>
      <c r="W147" s="197"/>
      <c r="X147" s="197"/>
      <c r="Y147" s="197"/>
      <c r="Z147" s="197"/>
      <c r="AA147" s="197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200"/>
      <c r="AL147" s="200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200"/>
      <c r="BD147" s="200"/>
      <c r="BE147" s="200"/>
      <c r="BF147" s="200"/>
      <c r="BG147" s="200"/>
      <c r="BH147" s="200"/>
      <c r="BI147" s="200"/>
      <c r="BJ147" s="200"/>
      <c r="BK147" s="200"/>
      <c r="BL147" s="200"/>
      <c r="BM147" s="200"/>
      <c r="BN147" s="200"/>
      <c r="BO147" s="200"/>
      <c r="BP147" s="200"/>
      <c r="BQ147" s="200"/>
      <c r="BR147" s="200"/>
      <c r="BS147" s="200"/>
      <c r="BT147" s="244"/>
      <c r="BU147" s="244"/>
      <c r="BV147" s="244"/>
      <c r="BW147" s="216"/>
      <c r="BX147" s="43">
        <f t="shared" si="55"/>
        <v>0</v>
      </c>
      <c r="BY147" s="43">
        <f t="shared" si="56"/>
        <v>0</v>
      </c>
      <c r="BZ147" s="43">
        <f t="shared" si="57"/>
        <v>0</v>
      </c>
      <c r="CA147" s="43">
        <f t="shared" si="58"/>
        <v>0</v>
      </c>
      <c r="CB147" s="43">
        <f t="shared" si="59"/>
        <v>0</v>
      </c>
      <c r="CC147" s="43">
        <f t="shared" si="60"/>
        <v>0</v>
      </c>
      <c r="CD147" s="43">
        <f t="shared" si="61"/>
        <v>0</v>
      </c>
      <c r="CE147" s="43" t="e">
        <f t="shared" si="62"/>
        <v>#DIV/0!</v>
      </c>
      <c r="CF147" s="43" t="e">
        <f t="shared" si="63"/>
        <v>#VALUE!</v>
      </c>
      <c r="CG147" s="44" t="e">
        <f t="shared" si="64"/>
        <v>#VALUE!</v>
      </c>
      <c r="CH147" s="43" t="e">
        <f t="shared" si="65"/>
        <v>#VALUE!</v>
      </c>
      <c r="CI147" s="43" t="e">
        <f t="shared" si="66"/>
        <v>#VALUE!</v>
      </c>
      <c r="CJ147" s="44" t="e">
        <f t="shared" si="67"/>
        <v>#VALUE!</v>
      </c>
      <c r="CK147" s="44" t="e">
        <f t="shared" si="68"/>
        <v>#VALUE!</v>
      </c>
      <c r="CL147" t="str">
        <f t="shared" si="69"/>
        <v>19000100</v>
      </c>
      <c r="CM147" s="55">
        <f t="shared" si="70"/>
        <v>0</v>
      </c>
      <c r="CN147" s="147" t="e">
        <f t="shared" si="71"/>
        <v>#DIV/0!</v>
      </c>
      <c r="CO147" s="147" t="e">
        <f t="shared" si="72"/>
        <v>#DIV/0!</v>
      </c>
      <c r="CP147" s="147" t="e">
        <f t="shared" si="73"/>
        <v>#DIV/0!</v>
      </c>
      <c r="CQ147" s="147" t="e">
        <f t="shared" si="74"/>
        <v>#DIV/0!</v>
      </c>
      <c r="CR147" s="147" t="e">
        <f t="shared" si="75"/>
        <v>#DIV/0!</v>
      </c>
      <c r="CS147" s="147" t="e">
        <f t="shared" si="76"/>
        <v>#DIV/0!</v>
      </c>
      <c r="CT147" s="147" t="e">
        <f t="shared" si="77"/>
        <v>#DIV/0!</v>
      </c>
      <c r="CU147" s="147" t="e">
        <f t="shared" si="78"/>
        <v>#DIV/0!</v>
      </c>
      <c r="CV147" s="147" t="e">
        <f t="shared" si="79"/>
        <v>#DIV/0!</v>
      </c>
    </row>
    <row r="148" spans="1:100">
      <c r="A148" s="213" t="str">
        <f t="shared" si="54"/>
        <v xml:space="preserve"> 19000100</v>
      </c>
      <c r="B148" s="217"/>
      <c r="C148" s="193"/>
      <c r="D148" s="200"/>
      <c r="E148" s="200"/>
      <c r="F148" s="200"/>
      <c r="G148" s="200"/>
      <c r="H148" s="200"/>
      <c r="I148" s="194"/>
      <c r="J148" s="194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7"/>
      <c r="V148" s="197"/>
      <c r="W148" s="197"/>
      <c r="X148" s="197"/>
      <c r="Y148" s="197"/>
      <c r="Z148" s="197"/>
      <c r="AA148" s="197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0"/>
      <c r="BL148" s="200"/>
      <c r="BM148" s="200"/>
      <c r="BN148" s="200"/>
      <c r="BO148" s="200"/>
      <c r="BP148" s="200"/>
      <c r="BQ148" s="200"/>
      <c r="BR148" s="200"/>
      <c r="BS148" s="200"/>
      <c r="BT148" s="244"/>
      <c r="BU148" s="244"/>
      <c r="BV148" s="244"/>
      <c r="BW148" s="216"/>
      <c r="BX148" s="43">
        <f t="shared" si="55"/>
        <v>0</v>
      </c>
      <c r="BY148" s="43">
        <f t="shared" si="56"/>
        <v>0</v>
      </c>
      <c r="BZ148" s="43">
        <f t="shared" si="57"/>
        <v>0</v>
      </c>
      <c r="CA148" s="43">
        <f t="shared" si="58"/>
        <v>0</v>
      </c>
      <c r="CB148" s="43">
        <f t="shared" si="59"/>
        <v>0</v>
      </c>
      <c r="CC148" s="43">
        <f t="shared" si="60"/>
        <v>0</v>
      </c>
      <c r="CD148" s="43">
        <f t="shared" si="61"/>
        <v>0</v>
      </c>
      <c r="CE148" s="43" t="e">
        <f t="shared" si="62"/>
        <v>#DIV/0!</v>
      </c>
      <c r="CF148" s="43" t="e">
        <f t="shared" si="63"/>
        <v>#VALUE!</v>
      </c>
      <c r="CG148" s="44" t="e">
        <f t="shared" si="64"/>
        <v>#VALUE!</v>
      </c>
      <c r="CH148" s="43" t="e">
        <f t="shared" si="65"/>
        <v>#VALUE!</v>
      </c>
      <c r="CI148" s="43" t="e">
        <f t="shared" si="66"/>
        <v>#VALUE!</v>
      </c>
      <c r="CJ148" s="44" t="e">
        <f t="shared" si="67"/>
        <v>#VALUE!</v>
      </c>
      <c r="CK148" s="44" t="e">
        <f t="shared" si="68"/>
        <v>#VALUE!</v>
      </c>
      <c r="CL148" t="str">
        <f t="shared" si="69"/>
        <v>19000100</v>
      </c>
      <c r="CM148" s="55">
        <f t="shared" si="70"/>
        <v>0</v>
      </c>
      <c r="CN148" s="147" t="e">
        <f t="shared" si="71"/>
        <v>#DIV/0!</v>
      </c>
      <c r="CO148" s="147" t="e">
        <f t="shared" si="72"/>
        <v>#DIV/0!</v>
      </c>
      <c r="CP148" s="147" t="e">
        <f t="shared" si="73"/>
        <v>#DIV/0!</v>
      </c>
      <c r="CQ148" s="147" t="e">
        <f t="shared" si="74"/>
        <v>#DIV/0!</v>
      </c>
      <c r="CR148" s="147" t="e">
        <f t="shared" si="75"/>
        <v>#DIV/0!</v>
      </c>
      <c r="CS148" s="147" t="e">
        <f t="shared" si="76"/>
        <v>#DIV/0!</v>
      </c>
      <c r="CT148" s="147" t="e">
        <f t="shared" si="77"/>
        <v>#DIV/0!</v>
      </c>
      <c r="CU148" s="147" t="e">
        <f t="shared" si="78"/>
        <v>#DIV/0!</v>
      </c>
      <c r="CV148" s="147" t="e">
        <f t="shared" si="79"/>
        <v>#DIV/0!</v>
      </c>
    </row>
    <row r="149" spans="1:100">
      <c r="A149" s="213" t="str">
        <f t="shared" si="54"/>
        <v xml:space="preserve"> 19000100</v>
      </c>
      <c r="B149" s="217"/>
      <c r="C149" s="193"/>
      <c r="D149" s="200"/>
      <c r="E149" s="200"/>
      <c r="F149" s="200"/>
      <c r="G149" s="200"/>
      <c r="H149" s="200"/>
      <c r="I149" s="194"/>
      <c r="J149" s="194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7"/>
      <c r="V149" s="197"/>
      <c r="W149" s="197"/>
      <c r="X149" s="197"/>
      <c r="Y149" s="197"/>
      <c r="Z149" s="197"/>
      <c r="AA149" s="197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200"/>
      <c r="AL149" s="200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200"/>
      <c r="BQ149" s="200"/>
      <c r="BR149" s="200"/>
      <c r="BS149" s="200"/>
      <c r="BT149" s="244"/>
      <c r="BU149" s="244"/>
      <c r="BV149" s="244"/>
      <c r="BW149" s="216"/>
      <c r="BX149" s="43">
        <f t="shared" si="55"/>
        <v>0</v>
      </c>
      <c r="BY149" s="43">
        <f t="shared" si="56"/>
        <v>0</v>
      </c>
      <c r="BZ149" s="43">
        <f t="shared" si="57"/>
        <v>0</v>
      </c>
      <c r="CA149" s="43">
        <f t="shared" si="58"/>
        <v>0</v>
      </c>
      <c r="CB149" s="43">
        <f t="shared" si="59"/>
        <v>0</v>
      </c>
      <c r="CC149" s="43">
        <f t="shared" si="60"/>
        <v>0</v>
      </c>
      <c r="CD149" s="43">
        <f t="shared" si="61"/>
        <v>0</v>
      </c>
      <c r="CE149" s="43" t="e">
        <f t="shared" si="62"/>
        <v>#DIV/0!</v>
      </c>
      <c r="CF149" s="43" t="e">
        <f t="shared" si="63"/>
        <v>#VALUE!</v>
      </c>
      <c r="CG149" s="44" t="e">
        <f t="shared" si="64"/>
        <v>#VALUE!</v>
      </c>
      <c r="CH149" s="43" t="e">
        <f t="shared" si="65"/>
        <v>#VALUE!</v>
      </c>
      <c r="CI149" s="43" t="e">
        <f t="shared" si="66"/>
        <v>#VALUE!</v>
      </c>
      <c r="CJ149" s="44" t="e">
        <f t="shared" si="67"/>
        <v>#VALUE!</v>
      </c>
      <c r="CK149" s="44" t="e">
        <f t="shared" si="68"/>
        <v>#VALUE!</v>
      </c>
      <c r="CL149" t="str">
        <f t="shared" si="69"/>
        <v>19000100</v>
      </c>
      <c r="CM149" s="55">
        <f t="shared" si="70"/>
        <v>0</v>
      </c>
      <c r="CN149" s="147" t="e">
        <f t="shared" si="71"/>
        <v>#DIV/0!</v>
      </c>
      <c r="CO149" s="147" t="e">
        <f t="shared" si="72"/>
        <v>#DIV/0!</v>
      </c>
      <c r="CP149" s="147" t="e">
        <f t="shared" si="73"/>
        <v>#DIV/0!</v>
      </c>
      <c r="CQ149" s="147" t="e">
        <f t="shared" si="74"/>
        <v>#DIV/0!</v>
      </c>
      <c r="CR149" s="147" t="e">
        <f t="shared" si="75"/>
        <v>#DIV/0!</v>
      </c>
      <c r="CS149" s="147" t="e">
        <f t="shared" si="76"/>
        <v>#DIV/0!</v>
      </c>
      <c r="CT149" s="147" t="e">
        <f t="shared" si="77"/>
        <v>#DIV/0!</v>
      </c>
      <c r="CU149" s="147" t="e">
        <f t="shared" si="78"/>
        <v>#DIV/0!</v>
      </c>
      <c r="CV149" s="147" t="e">
        <f t="shared" si="79"/>
        <v>#DIV/0!</v>
      </c>
    </row>
    <row r="150" spans="1:100">
      <c r="A150" s="213" t="str">
        <f t="shared" si="54"/>
        <v xml:space="preserve"> 19000100</v>
      </c>
      <c r="B150" s="217"/>
      <c r="C150" s="193"/>
      <c r="D150" s="200"/>
      <c r="E150" s="200"/>
      <c r="F150" s="200"/>
      <c r="G150" s="200"/>
      <c r="H150" s="200"/>
      <c r="I150" s="194"/>
      <c r="J150" s="194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7"/>
      <c r="V150" s="197"/>
      <c r="W150" s="197"/>
      <c r="X150" s="197"/>
      <c r="Y150" s="197"/>
      <c r="Z150" s="197"/>
      <c r="AA150" s="197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200"/>
      <c r="BO150" s="200"/>
      <c r="BP150" s="200"/>
      <c r="BQ150" s="200"/>
      <c r="BR150" s="200"/>
      <c r="BS150" s="200"/>
      <c r="BT150" s="244"/>
      <c r="BU150" s="244"/>
      <c r="BV150" s="244"/>
      <c r="BW150" s="216"/>
      <c r="BX150" s="43">
        <f t="shared" si="55"/>
        <v>0</v>
      </c>
      <c r="BY150" s="43">
        <f t="shared" si="56"/>
        <v>0</v>
      </c>
      <c r="BZ150" s="43">
        <f t="shared" si="57"/>
        <v>0</v>
      </c>
      <c r="CA150" s="43">
        <f t="shared" si="58"/>
        <v>0</v>
      </c>
      <c r="CB150" s="43">
        <f t="shared" si="59"/>
        <v>0</v>
      </c>
      <c r="CC150" s="43">
        <f t="shared" si="60"/>
        <v>0</v>
      </c>
      <c r="CD150" s="43">
        <f t="shared" si="61"/>
        <v>0</v>
      </c>
      <c r="CE150" s="43" t="e">
        <f t="shared" si="62"/>
        <v>#DIV/0!</v>
      </c>
      <c r="CF150" s="43" t="e">
        <f t="shared" si="63"/>
        <v>#VALUE!</v>
      </c>
      <c r="CG150" s="44" t="e">
        <f t="shared" si="64"/>
        <v>#VALUE!</v>
      </c>
      <c r="CH150" s="43" t="e">
        <f t="shared" si="65"/>
        <v>#VALUE!</v>
      </c>
      <c r="CI150" s="43" t="e">
        <f t="shared" si="66"/>
        <v>#VALUE!</v>
      </c>
      <c r="CJ150" s="44" t="e">
        <f t="shared" si="67"/>
        <v>#VALUE!</v>
      </c>
      <c r="CK150" s="44" t="e">
        <f t="shared" si="68"/>
        <v>#VALUE!</v>
      </c>
      <c r="CL150" t="str">
        <f t="shared" si="69"/>
        <v>19000100</v>
      </c>
      <c r="CM150" s="55">
        <f t="shared" si="70"/>
        <v>0</v>
      </c>
      <c r="CN150" s="147" t="e">
        <f t="shared" si="71"/>
        <v>#DIV/0!</v>
      </c>
      <c r="CO150" s="147" t="e">
        <f t="shared" si="72"/>
        <v>#DIV/0!</v>
      </c>
      <c r="CP150" s="147" t="e">
        <f t="shared" si="73"/>
        <v>#DIV/0!</v>
      </c>
      <c r="CQ150" s="147" t="e">
        <f t="shared" si="74"/>
        <v>#DIV/0!</v>
      </c>
      <c r="CR150" s="147" t="e">
        <f t="shared" si="75"/>
        <v>#DIV/0!</v>
      </c>
      <c r="CS150" s="147" t="e">
        <f t="shared" si="76"/>
        <v>#DIV/0!</v>
      </c>
      <c r="CT150" s="147" t="e">
        <f t="shared" si="77"/>
        <v>#DIV/0!</v>
      </c>
      <c r="CU150" s="147" t="e">
        <f t="shared" si="78"/>
        <v>#DIV/0!</v>
      </c>
      <c r="CV150" s="147" t="e">
        <f t="shared" si="79"/>
        <v>#DIV/0!</v>
      </c>
    </row>
    <row r="151" spans="1:100">
      <c r="A151" s="213" t="str">
        <f t="shared" si="54"/>
        <v xml:space="preserve"> 19000100</v>
      </c>
      <c r="B151" s="217"/>
      <c r="C151" s="193"/>
      <c r="D151" s="200"/>
      <c r="E151" s="200"/>
      <c r="F151" s="200"/>
      <c r="G151" s="200"/>
      <c r="H151" s="200"/>
      <c r="I151" s="194"/>
      <c r="J151" s="194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7"/>
      <c r="V151" s="197"/>
      <c r="W151" s="197"/>
      <c r="X151" s="197"/>
      <c r="Y151" s="197"/>
      <c r="Z151" s="197"/>
      <c r="AA151" s="197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0"/>
      <c r="BL151" s="200"/>
      <c r="BM151" s="200"/>
      <c r="BN151" s="200"/>
      <c r="BO151" s="200"/>
      <c r="BP151" s="200"/>
      <c r="BQ151" s="200"/>
      <c r="BR151" s="200"/>
      <c r="BS151" s="200"/>
      <c r="BT151" s="244"/>
      <c r="BU151" s="244"/>
      <c r="BV151" s="244"/>
      <c r="BW151" s="216"/>
      <c r="BX151" s="43">
        <f t="shared" si="55"/>
        <v>0</v>
      </c>
      <c r="BY151" s="43">
        <f t="shared" si="56"/>
        <v>0</v>
      </c>
      <c r="BZ151" s="43">
        <f t="shared" si="57"/>
        <v>0</v>
      </c>
      <c r="CA151" s="43">
        <f t="shared" si="58"/>
        <v>0</v>
      </c>
      <c r="CB151" s="43">
        <f t="shared" si="59"/>
        <v>0</v>
      </c>
      <c r="CC151" s="43">
        <f t="shared" si="60"/>
        <v>0</v>
      </c>
      <c r="CD151" s="43">
        <f t="shared" si="61"/>
        <v>0</v>
      </c>
      <c r="CE151" s="43" t="e">
        <f t="shared" si="62"/>
        <v>#DIV/0!</v>
      </c>
      <c r="CF151" s="43" t="e">
        <f t="shared" si="63"/>
        <v>#VALUE!</v>
      </c>
      <c r="CG151" s="44" t="e">
        <f t="shared" si="64"/>
        <v>#VALUE!</v>
      </c>
      <c r="CH151" s="43" t="e">
        <f t="shared" si="65"/>
        <v>#VALUE!</v>
      </c>
      <c r="CI151" s="43" t="e">
        <f t="shared" si="66"/>
        <v>#VALUE!</v>
      </c>
      <c r="CJ151" s="44" t="e">
        <f t="shared" si="67"/>
        <v>#VALUE!</v>
      </c>
      <c r="CK151" s="44" t="e">
        <f t="shared" si="68"/>
        <v>#VALUE!</v>
      </c>
      <c r="CL151" t="str">
        <f t="shared" si="69"/>
        <v>19000100</v>
      </c>
      <c r="CM151" s="55">
        <f t="shared" si="70"/>
        <v>0</v>
      </c>
      <c r="CN151" s="147" t="e">
        <f t="shared" si="71"/>
        <v>#DIV/0!</v>
      </c>
      <c r="CO151" s="147" t="e">
        <f t="shared" si="72"/>
        <v>#DIV/0!</v>
      </c>
      <c r="CP151" s="147" t="e">
        <f t="shared" si="73"/>
        <v>#DIV/0!</v>
      </c>
      <c r="CQ151" s="147" t="e">
        <f t="shared" si="74"/>
        <v>#DIV/0!</v>
      </c>
      <c r="CR151" s="147" t="e">
        <f t="shared" si="75"/>
        <v>#DIV/0!</v>
      </c>
      <c r="CS151" s="147" t="e">
        <f t="shared" si="76"/>
        <v>#DIV/0!</v>
      </c>
      <c r="CT151" s="147" t="e">
        <f t="shared" si="77"/>
        <v>#DIV/0!</v>
      </c>
      <c r="CU151" s="147" t="e">
        <f t="shared" si="78"/>
        <v>#DIV/0!</v>
      </c>
      <c r="CV151" s="147" t="e">
        <f t="shared" si="79"/>
        <v>#DIV/0!</v>
      </c>
    </row>
    <row r="152" spans="1:100">
      <c r="A152" s="213" t="str">
        <f t="shared" si="54"/>
        <v xml:space="preserve"> 19000100</v>
      </c>
      <c r="B152" s="217"/>
      <c r="C152" s="193"/>
      <c r="D152" s="200"/>
      <c r="E152" s="200"/>
      <c r="F152" s="200"/>
      <c r="G152" s="200"/>
      <c r="H152" s="200"/>
      <c r="I152" s="194"/>
      <c r="J152" s="194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7"/>
      <c r="V152" s="197"/>
      <c r="W152" s="197"/>
      <c r="X152" s="197"/>
      <c r="Y152" s="197"/>
      <c r="Z152" s="197"/>
      <c r="AA152" s="197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0"/>
      <c r="BN152" s="200"/>
      <c r="BO152" s="200"/>
      <c r="BP152" s="200"/>
      <c r="BQ152" s="200"/>
      <c r="BR152" s="200"/>
      <c r="BS152" s="200"/>
      <c r="BT152" s="244"/>
      <c r="BU152" s="244"/>
      <c r="BV152" s="244"/>
      <c r="BW152" s="216"/>
      <c r="BX152" s="43">
        <f t="shared" si="55"/>
        <v>0</v>
      </c>
      <c r="BY152" s="43">
        <f t="shared" si="56"/>
        <v>0</v>
      </c>
      <c r="BZ152" s="43">
        <f t="shared" si="57"/>
        <v>0</v>
      </c>
      <c r="CA152" s="43">
        <f t="shared" si="58"/>
        <v>0</v>
      </c>
      <c r="CB152" s="43">
        <f t="shared" si="59"/>
        <v>0</v>
      </c>
      <c r="CC152" s="43">
        <f t="shared" si="60"/>
        <v>0</v>
      </c>
      <c r="CD152" s="43">
        <f t="shared" si="61"/>
        <v>0</v>
      </c>
      <c r="CE152" s="43" t="e">
        <f t="shared" si="62"/>
        <v>#DIV/0!</v>
      </c>
      <c r="CF152" s="43" t="e">
        <f t="shared" si="63"/>
        <v>#VALUE!</v>
      </c>
      <c r="CG152" s="44" t="e">
        <f t="shared" si="64"/>
        <v>#VALUE!</v>
      </c>
      <c r="CH152" s="43" t="e">
        <f t="shared" si="65"/>
        <v>#VALUE!</v>
      </c>
      <c r="CI152" s="43" t="e">
        <f t="shared" si="66"/>
        <v>#VALUE!</v>
      </c>
      <c r="CJ152" s="44" t="e">
        <f t="shared" si="67"/>
        <v>#VALUE!</v>
      </c>
      <c r="CK152" s="44" t="e">
        <f t="shared" si="68"/>
        <v>#VALUE!</v>
      </c>
      <c r="CL152" t="str">
        <f t="shared" si="69"/>
        <v>19000100</v>
      </c>
      <c r="CM152" s="55">
        <f t="shared" si="70"/>
        <v>0</v>
      </c>
      <c r="CN152" s="147" t="e">
        <f t="shared" si="71"/>
        <v>#DIV/0!</v>
      </c>
      <c r="CO152" s="147" t="e">
        <f t="shared" si="72"/>
        <v>#DIV/0!</v>
      </c>
      <c r="CP152" s="147" t="e">
        <f t="shared" si="73"/>
        <v>#DIV/0!</v>
      </c>
      <c r="CQ152" s="147" t="e">
        <f t="shared" si="74"/>
        <v>#DIV/0!</v>
      </c>
      <c r="CR152" s="147" t="e">
        <f t="shared" si="75"/>
        <v>#DIV/0!</v>
      </c>
      <c r="CS152" s="147" t="e">
        <f t="shared" si="76"/>
        <v>#DIV/0!</v>
      </c>
      <c r="CT152" s="147" t="e">
        <f t="shared" si="77"/>
        <v>#DIV/0!</v>
      </c>
      <c r="CU152" s="147" t="e">
        <f t="shared" si="78"/>
        <v>#DIV/0!</v>
      </c>
      <c r="CV152" s="147" t="e">
        <f t="shared" si="79"/>
        <v>#DIV/0!</v>
      </c>
    </row>
    <row r="153" spans="1:100">
      <c r="A153" s="213" t="str">
        <f t="shared" si="54"/>
        <v xml:space="preserve"> 19000100</v>
      </c>
      <c r="B153" s="217"/>
      <c r="C153" s="193"/>
      <c r="D153" s="200"/>
      <c r="E153" s="200"/>
      <c r="F153" s="200"/>
      <c r="G153" s="200"/>
      <c r="H153" s="200"/>
      <c r="I153" s="194"/>
      <c r="J153" s="194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7"/>
      <c r="V153" s="197"/>
      <c r="W153" s="197"/>
      <c r="X153" s="197"/>
      <c r="Y153" s="197"/>
      <c r="Z153" s="197"/>
      <c r="AA153" s="197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200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200"/>
      <c r="BO153" s="200"/>
      <c r="BP153" s="200"/>
      <c r="BQ153" s="200"/>
      <c r="BR153" s="200"/>
      <c r="BS153" s="200"/>
      <c r="BT153" s="244"/>
      <c r="BU153" s="244"/>
      <c r="BV153" s="244"/>
      <c r="BW153" s="216"/>
      <c r="BX153" s="43">
        <f t="shared" si="55"/>
        <v>0</v>
      </c>
      <c r="BY153" s="43">
        <f t="shared" si="56"/>
        <v>0</v>
      </c>
      <c r="BZ153" s="43">
        <f t="shared" si="57"/>
        <v>0</v>
      </c>
      <c r="CA153" s="43">
        <f t="shared" si="58"/>
        <v>0</v>
      </c>
      <c r="CB153" s="43">
        <f t="shared" si="59"/>
        <v>0</v>
      </c>
      <c r="CC153" s="43">
        <f t="shared" si="60"/>
        <v>0</v>
      </c>
      <c r="CD153" s="43">
        <f t="shared" si="61"/>
        <v>0</v>
      </c>
      <c r="CE153" s="43" t="e">
        <f t="shared" si="62"/>
        <v>#DIV/0!</v>
      </c>
      <c r="CF153" s="43" t="e">
        <f t="shared" si="63"/>
        <v>#VALUE!</v>
      </c>
      <c r="CG153" s="44" t="e">
        <f t="shared" si="64"/>
        <v>#VALUE!</v>
      </c>
      <c r="CH153" s="43" t="e">
        <f t="shared" si="65"/>
        <v>#VALUE!</v>
      </c>
      <c r="CI153" s="43" t="e">
        <f t="shared" si="66"/>
        <v>#VALUE!</v>
      </c>
      <c r="CJ153" s="44" t="e">
        <f t="shared" si="67"/>
        <v>#VALUE!</v>
      </c>
      <c r="CK153" s="44" t="e">
        <f t="shared" si="68"/>
        <v>#VALUE!</v>
      </c>
      <c r="CL153" t="str">
        <f t="shared" si="69"/>
        <v>19000100</v>
      </c>
      <c r="CM153" s="55">
        <f t="shared" si="70"/>
        <v>0</v>
      </c>
      <c r="CN153" s="147" t="e">
        <f t="shared" si="71"/>
        <v>#DIV/0!</v>
      </c>
      <c r="CO153" s="147" t="e">
        <f t="shared" si="72"/>
        <v>#DIV/0!</v>
      </c>
      <c r="CP153" s="147" t="e">
        <f t="shared" si="73"/>
        <v>#DIV/0!</v>
      </c>
      <c r="CQ153" s="147" t="e">
        <f t="shared" si="74"/>
        <v>#DIV/0!</v>
      </c>
      <c r="CR153" s="147" t="e">
        <f t="shared" si="75"/>
        <v>#DIV/0!</v>
      </c>
      <c r="CS153" s="147" t="e">
        <f t="shared" si="76"/>
        <v>#DIV/0!</v>
      </c>
      <c r="CT153" s="147" t="e">
        <f t="shared" si="77"/>
        <v>#DIV/0!</v>
      </c>
      <c r="CU153" s="147" t="e">
        <f t="shared" si="78"/>
        <v>#DIV/0!</v>
      </c>
      <c r="CV153" s="147" t="e">
        <f t="shared" si="79"/>
        <v>#DIV/0!</v>
      </c>
    </row>
    <row r="154" spans="1:100">
      <c r="A154" s="213" t="str">
        <f t="shared" si="54"/>
        <v xml:space="preserve"> 19000100</v>
      </c>
      <c r="B154" s="217"/>
      <c r="C154" s="193"/>
      <c r="D154" s="200"/>
      <c r="E154" s="200"/>
      <c r="F154" s="200"/>
      <c r="G154" s="200"/>
      <c r="H154" s="200"/>
      <c r="I154" s="194"/>
      <c r="J154" s="194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7"/>
      <c r="V154" s="197"/>
      <c r="W154" s="197"/>
      <c r="X154" s="197"/>
      <c r="Y154" s="197"/>
      <c r="Z154" s="197"/>
      <c r="AA154" s="197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0"/>
      <c r="BN154" s="200"/>
      <c r="BO154" s="200"/>
      <c r="BP154" s="200"/>
      <c r="BQ154" s="200"/>
      <c r="BR154" s="200"/>
      <c r="BS154" s="200"/>
      <c r="BT154" s="244"/>
      <c r="BU154" s="244"/>
      <c r="BV154" s="244"/>
      <c r="BW154" s="216"/>
      <c r="BX154" s="43">
        <f t="shared" si="55"/>
        <v>0</v>
      </c>
      <c r="BY154" s="43">
        <f t="shared" si="56"/>
        <v>0</v>
      </c>
      <c r="BZ154" s="43">
        <f t="shared" si="57"/>
        <v>0</v>
      </c>
      <c r="CA154" s="43">
        <f t="shared" si="58"/>
        <v>0</v>
      </c>
      <c r="CB154" s="43">
        <f t="shared" si="59"/>
        <v>0</v>
      </c>
      <c r="CC154" s="43">
        <f t="shared" si="60"/>
        <v>0</v>
      </c>
      <c r="CD154" s="43">
        <f t="shared" si="61"/>
        <v>0</v>
      </c>
      <c r="CE154" s="43" t="e">
        <f t="shared" si="62"/>
        <v>#DIV/0!</v>
      </c>
      <c r="CF154" s="43" t="e">
        <f t="shared" si="63"/>
        <v>#VALUE!</v>
      </c>
      <c r="CG154" s="44" t="e">
        <f t="shared" si="64"/>
        <v>#VALUE!</v>
      </c>
      <c r="CH154" s="43" t="e">
        <f t="shared" si="65"/>
        <v>#VALUE!</v>
      </c>
      <c r="CI154" s="43" t="e">
        <f t="shared" si="66"/>
        <v>#VALUE!</v>
      </c>
      <c r="CJ154" s="44" t="e">
        <f t="shared" si="67"/>
        <v>#VALUE!</v>
      </c>
      <c r="CK154" s="44" t="e">
        <f t="shared" si="68"/>
        <v>#VALUE!</v>
      </c>
      <c r="CL154" t="str">
        <f t="shared" si="69"/>
        <v>19000100</v>
      </c>
      <c r="CM154" s="55">
        <f t="shared" si="70"/>
        <v>0</v>
      </c>
      <c r="CN154" s="147" t="e">
        <f t="shared" si="71"/>
        <v>#DIV/0!</v>
      </c>
      <c r="CO154" s="147" t="e">
        <f t="shared" si="72"/>
        <v>#DIV/0!</v>
      </c>
      <c r="CP154" s="147" t="e">
        <f t="shared" si="73"/>
        <v>#DIV/0!</v>
      </c>
      <c r="CQ154" s="147" t="e">
        <f t="shared" si="74"/>
        <v>#DIV/0!</v>
      </c>
      <c r="CR154" s="147" t="e">
        <f t="shared" si="75"/>
        <v>#DIV/0!</v>
      </c>
      <c r="CS154" s="147" t="e">
        <f t="shared" si="76"/>
        <v>#DIV/0!</v>
      </c>
      <c r="CT154" s="147" t="e">
        <f t="shared" si="77"/>
        <v>#DIV/0!</v>
      </c>
      <c r="CU154" s="147" t="e">
        <f t="shared" si="78"/>
        <v>#DIV/0!</v>
      </c>
      <c r="CV154" s="147" t="e">
        <f t="shared" si="79"/>
        <v>#DIV/0!</v>
      </c>
    </row>
    <row r="155" spans="1:100">
      <c r="A155" s="213" t="str">
        <f t="shared" si="54"/>
        <v xml:space="preserve"> 19000100</v>
      </c>
      <c r="B155" s="217"/>
      <c r="C155" s="193"/>
      <c r="D155" s="200"/>
      <c r="E155" s="200"/>
      <c r="F155" s="200"/>
      <c r="G155" s="200"/>
      <c r="H155" s="200"/>
      <c r="I155" s="194"/>
      <c r="J155" s="194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7"/>
      <c r="V155" s="197"/>
      <c r="W155" s="197"/>
      <c r="X155" s="197"/>
      <c r="Y155" s="197"/>
      <c r="Z155" s="197"/>
      <c r="AA155" s="197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200"/>
      <c r="BO155" s="200"/>
      <c r="BP155" s="200"/>
      <c r="BQ155" s="200"/>
      <c r="BR155" s="200"/>
      <c r="BS155" s="200"/>
      <c r="BT155" s="244"/>
      <c r="BU155" s="244"/>
      <c r="BV155" s="244"/>
      <c r="BW155" s="216"/>
      <c r="BX155" s="43">
        <f t="shared" si="55"/>
        <v>0</v>
      </c>
      <c r="BY155" s="43">
        <f t="shared" si="56"/>
        <v>0</v>
      </c>
      <c r="BZ155" s="43">
        <f t="shared" si="57"/>
        <v>0</v>
      </c>
      <c r="CA155" s="43">
        <f t="shared" si="58"/>
        <v>0</v>
      </c>
      <c r="CB155" s="43">
        <f t="shared" si="59"/>
        <v>0</v>
      </c>
      <c r="CC155" s="43">
        <f t="shared" si="60"/>
        <v>0</v>
      </c>
      <c r="CD155" s="43">
        <f t="shared" si="61"/>
        <v>0</v>
      </c>
      <c r="CE155" s="43" t="e">
        <f t="shared" si="62"/>
        <v>#DIV/0!</v>
      </c>
      <c r="CF155" s="43" t="e">
        <f t="shared" si="63"/>
        <v>#VALUE!</v>
      </c>
      <c r="CG155" s="44" t="e">
        <f t="shared" si="64"/>
        <v>#VALUE!</v>
      </c>
      <c r="CH155" s="43" t="e">
        <f t="shared" si="65"/>
        <v>#VALUE!</v>
      </c>
      <c r="CI155" s="43" t="e">
        <f t="shared" si="66"/>
        <v>#VALUE!</v>
      </c>
      <c r="CJ155" s="44" t="e">
        <f t="shared" si="67"/>
        <v>#VALUE!</v>
      </c>
      <c r="CK155" s="44" t="e">
        <f t="shared" si="68"/>
        <v>#VALUE!</v>
      </c>
      <c r="CL155" t="str">
        <f t="shared" si="69"/>
        <v>19000100</v>
      </c>
      <c r="CM155" s="55">
        <f t="shared" si="70"/>
        <v>0</v>
      </c>
      <c r="CN155" s="147" t="e">
        <f t="shared" si="71"/>
        <v>#DIV/0!</v>
      </c>
      <c r="CO155" s="147" t="e">
        <f t="shared" si="72"/>
        <v>#DIV/0!</v>
      </c>
      <c r="CP155" s="147" t="e">
        <f t="shared" si="73"/>
        <v>#DIV/0!</v>
      </c>
      <c r="CQ155" s="147" t="e">
        <f t="shared" si="74"/>
        <v>#DIV/0!</v>
      </c>
      <c r="CR155" s="147" t="e">
        <f t="shared" si="75"/>
        <v>#DIV/0!</v>
      </c>
      <c r="CS155" s="147" t="e">
        <f t="shared" si="76"/>
        <v>#DIV/0!</v>
      </c>
      <c r="CT155" s="147" t="e">
        <f t="shared" si="77"/>
        <v>#DIV/0!</v>
      </c>
      <c r="CU155" s="147" t="e">
        <f t="shared" si="78"/>
        <v>#DIV/0!</v>
      </c>
      <c r="CV155" s="147" t="e">
        <f t="shared" si="79"/>
        <v>#DIV/0!</v>
      </c>
    </row>
    <row r="156" spans="1:100">
      <c r="A156" s="213" t="str">
        <f t="shared" si="54"/>
        <v xml:space="preserve"> 19000100</v>
      </c>
      <c r="B156" s="217"/>
      <c r="C156" s="193"/>
      <c r="D156" s="200"/>
      <c r="E156" s="200"/>
      <c r="F156" s="200"/>
      <c r="G156" s="200"/>
      <c r="H156" s="200"/>
      <c r="I156" s="194"/>
      <c r="J156" s="194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7"/>
      <c r="V156" s="197"/>
      <c r="W156" s="197"/>
      <c r="X156" s="197"/>
      <c r="Y156" s="197"/>
      <c r="Z156" s="197"/>
      <c r="AA156" s="197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0"/>
      <c r="BM156" s="200"/>
      <c r="BN156" s="200"/>
      <c r="BO156" s="200"/>
      <c r="BP156" s="200"/>
      <c r="BQ156" s="200"/>
      <c r="BR156" s="200"/>
      <c r="BS156" s="200"/>
      <c r="BT156" s="244"/>
      <c r="BU156" s="244"/>
      <c r="BV156" s="244"/>
      <c r="BW156" s="216"/>
      <c r="BX156" s="43">
        <f t="shared" si="55"/>
        <v>0</v>
      </c>
      <c r="BY156" s="43">
        <f t="shared" si="56"/>
        <v>0</v>
      </c>
      <c r="BZ156" s="43">
        <f t="shared" si="57"/>
        <v>0</v>
      </c>
      <c r="CA156" s="43">
        <f t="shared" si="58"/>
        <v>0</v>
      </c>
      <c r="CB156" s="43">
        <f t="shared" si="59"/>
        <v>0</v>
      </c>
      <c r="CC156" s="43">
        <f t="shared" si="60"/>
        <v>0</v>
      </c>
      <c r="CD156" s="43">
        <f t="shared" si="61"/>
        <v>0</v>
      </c>
      <c r="CE156" s="43" t="e">
        <f t="shared" si="62"/>
        <v>#DIV/0!</v>
      </c>
      <c r="CF156" s="43" t="e">
        <f t="shared" si="63"/>
        <v>#VALUE!</v>
      </c>
      <c r="CG156" s="44" t="e">
        <f t="shared" si="64"/>
        <v>#VALUE!</v>
      </c>
      <c r="CH156" s="43" t="e">
        <f t="shared" si="65"/>
        <v>#VALUE!</v>
      </c>
      <c r="CI156" s="43" t="e">
        <f t="shared" si="66"/>
        <v>#VALUE!</v>
      </c>
      <c r="CJ156" s="44" t="e">
        <f t="shared" si="67"/>
        <v>#VALUE!</v>
      </c>
      <c r="CK156" s="44" t="e">
        <f t="shared" si="68"/>
        <v>#VALUE!</v>
      </c>
      <c r="CL156" t="str">
        <f t="shared" si="69"/>
        <v>19000100</v>
      </c>
      <c r="CM156" s="55">
        <f t="shared" si="70"/>
        <v>0</v>
      </c>
      <c r="CN156" s="147" t="e">
        <f t="shared" si="71"/>
        <v>#DIV/0!</v>
      </c>
      <c r="CO156" s="147" t="e">
        <f t="shared" si="72"/>
        <v>#DIV/0!</v>
      </c>
      <c r="CP156" s="147" t="e">
        <f t="shared" si="73"/>
        <v>#DIV/0!</v>
      </c>
      <c r="CQ156" s="147" t="e">
        <f t="shared" si="74"/>
        <v>#DIV/0!</v>
      </c>
      <c r="CR156" s="147" t="e">
        <f t="shared" si="75"/>
        <v>#DIV/0!</v>
      </c>
      <c r="CS156" s="147" t="e">
        <f t="shared" si="76"/>
        <v>#DIV/0!</v>
      </c>
      <c r="CT156" s="147" t="e">
        <f t="shared" si="77"/>
        <v>#DIV/0!</v>
      </c>
      <c r="CU156" s="147" t="e">
        <f t="shared" si="78"/>
        <v>#DIV/0!</v>
      </c>
      <c r="CV156" s="147" t="e">
        <f t="shared" si="79"/>
        <v>#DIV/0!</v>
      </c>
    </row>
    <row r="157" spans="1:100">
      <c r="A157" s="213" t="str">
        <f t="shared" si="54"/>
        <v xml:space="preserve"> 19000100</v>
      </c>
      <c r="B157" s="217"/>
      <c r="C157" s="193"/>
      <c r="D157" s="200"/>
      <c r="E157" s="200"/>
      <c r="F157" s="200"/>
      <c r="G157" s="200"/>
      <c r="H157" s="200"/>
      <c r="I157" s="194"/>
      <c r="J157" s="194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7"/>
      <c r="V157" s="197"/>
      <c r="W157" s="197"/>
      <c r="X157" s="197"/>
      <c r="Y157" s="197"/>
      <c r="Z157" s="197"/>
      <c r="AA157" s="197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200"/>
      <c r="BO157" s="200"/>
      <c r="BP157" s="200"/>
      <c r="BQ157" s="200"/>
      <c r="BR157" s="200"/>
      <c r="BS157" s="200"/>
      <c r="BT157" s="244"/>
      <c r="BU157" s="244"/>
      <c r="BV157" s="244"/>
      <c r="BW157" s="216"/>
      <c r="BX157" s="43">
        <f t="shared" si="55"/>
        <v>0</v>
      </c>
      <c r="BY157" s="43">
        <f t="shared" si="56"/>
        <v>0</v>
      </c>
      <c r="BZ157" s="43">
        <f t="shared" si="57"/>
        <v>0</v>
      </c>
      <c r="CA157" s="43">
        <f t="shared" si="58"/>
        <v>0</v>
      </c>
      <c r="CB157" s="43">
        <f t="shared" si="59"/>
        <v>0</v>
      </c>
      <c r="CC157" s="43">
        <f t="shared" si="60"/>
        <v>0</v>
      </c>
      <c r="CD157" s="43">
        <f t="shared" si="61"/>
        <v>0</v>
      </c>
      <c r="CE157" s="43" t="e">
        <f t="shared" si="62"/>
        <v>#DIV/0!</v>
      </c>
      <c r="CF157" s="43" t="e">
        <f t="shared" si="63"/>
        <v>#VALUE!</v>
      </c>
      <c r="CG157" s="44" t="e">
        <f t="shared" si="64"/>
        <v>#VALUE!</v>
      </c>
      <c r="CH157" s="43" t="e">
        <f t="shared" si="65"/>
        <v>#VALUE!</v>
      </c>
      <c r="CI157" s="43" t="e">
        <f t="shared" si="66"/>
        <v>#VALUE!</v>
      </c>
      <c r="CJ157" s="44" t="e">
        <f t="shared" si="67"/>
        <v>#VALUE!</v>
      </c>
      <c r="CK157" s="44" t="e">
        <f t="shared" si="68"/>
        <v>#VALUE!</v>
      </c>
      <c r="CL157" t="str">
        <f t="shared" si="69"/>
        <v>19000100</v>
      </c>
      <c r="CM157" s="55">
        <f t="shared" si="70"/>
        <v>0</v>
      </c>
      <c r="CN157" s="147" t="e">
        <f t="shared" si="71"/>
        <v>#DIV/0!</v>
      </c>
      <c r="CO157" s="147" t="e">
        <f t="shared" si="72"/>
        <v>#DIV/0!</v>
      </c>
      <c r="CP157" s="147" t="e">
        <f t="shared" si="73"/>
        <v>#DIV/0!</v>
      </c>
      <c r="CQ157" s="147" t="e">
        <f t="shared" si="74"/>
        <v>#DIV/0!</v>
      </c>
      <c r="CR157" s="147" t="e">
        <f t="shared" si="75"/>
        <v>#DIV/0!</v>
      </c>
      <c r="CS157" s="147" t="e">
        <f t="shared" si="76"/>
        <v>#DIV/0!</v>
      </c>
      <c r="CT157" s="147" t="e">
        <f t="shared" si="77"/>
        <v>#DIV/0!</v>
      </c>
      <c r="CU157" s="147" t="e">
        <f t="shared" si="78"/>
        <v>#DIV/0!</v>
      </c>
      <c r="CV157" s="147" t="e">
        <f t="shared" si="79"/>
        <v>#DIV/0!</v>
      </c>
    </row>
    <row r="158" spans="1:100">
      <c r="A158" s="213" t="str">
        <f t="shared" si="54"/>
        <v xml:space="preserve"> 19000100</v>
      </c>
      <c r="B158" s="217"/>
      <c r="C158" s="193"/>
      <c r="D158" s="200"/>
      <c r="E158" s="200"/>
      <c r="F158" s="200"/>
      <c r="G158" s="200"/>
      <c r="H158" s="200"/>
      <c r="I158" s="194"/>
      <c r="J158" s="194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7"/>
      <c r="V158" s="197"/>
      <c r="W158" s="197"/>
      <c r="X158" s="197"/>
      <c r="Y158" s="197"/>
      <c r="Z158" s="197"/>
      <c r="AA158" s="197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200"/>
      <c r="BN158" s="200"/>
      <c r="BO158" s="200"/>
      <c r="BP158" s="200"/>
      <c r="BQ158" s="200"/>
      <c r="BR158" s="200"/>
      <c r="BS158" s="200"/>
      <c r="BT158" s="244"/>
      <c r="BU158" s="244"/>
      <c r="BV158" s="244"/>
      <c r="BW158" s="216"/>
      <c r="BX158" s="43">
        <f t="shared" si="55"/>
        <v>0</v>
      </c>
      <c r="BY158" s="43">
        <f t="shared" si="56"/>
        <v>0</v>
      </c>
      <c r="BZ158" s="43">
        <f t="shared" si="57"/>
        <v>0</v>
      </c>
      <c r="CA158" s="43">
        <f t="shared" si="58"/>
        <v>0</v>
      </c>
      <c r="CB158" s="43">
        <f t="shared" si="59"/>
        <v>0</v>
      </c>
      <c r="CC158" s="43">
        <f t="shared" si="60"/>
        <v>0</v>
      </c>
      <c r="CD158" s="43">
        <f t="shared" si="61"/>
        <v>0</v>
      </c>
      <c r="CE158" s="43" t="e">
        <f t="shared" si="62"/>
        <v>#DIV/0!</v>
      </c>
      <c r="CF158" s="43" t="e">
        <f t="shared" si="63"/>
        <v>#VALUE!</v>
      </c>
      <c r="CG158" s="44" t="e">
        <f t="shared" si="64"/>
        <v>#VALUE!</v>
      </c>
      <c r="CH158" s="43" t="e">
        <f t="shared" si="65"/>
        <v>#VALUE!</v>
      </c>
      <c r="CI158" s="43" t="e">
        <f t="shared" si="66"/>
        <v>#VALUE!</v>
      </c>
      <c r="CJ158" s="44" t="e">
        <f t="shared" si="67"/>
        <v>#VALUE!</v>
      </c>
      <c r="CK158" s="44" t="e">
        <f t="shared" si="68"/>
        <v>#VALUE!</v>
      </c>
      <c r="CL158" t="str">
        <f t="shared" si="69"/>
        <v>19000100</v>
      </c>
      <c r="CM158" s="55">
        <f t="shared" si="70"/>
        <v>0</v>
      </c>
      <c r="CN158" s="147" t="e">
        <f t="shared" si="71"/>
        <v>#DIV/0!</v>
      </c>
      <c r="CO158" s="147" t="e">
        <f t="shared" si="72"/>
        <v>#DIV/0!</v>
      </c>
      <c r="CP158" s="147" t="e">
        <f t="shared" si="73"/>
        <v>#DIV/0!</v>
      </c>
      <c r="CQ158" s="147" t="e">
        <f t="shared" si="74"/>
        <v>#DIV/0!</v>
      </c>
      <c r="CR158" s="147" t="e">
        <f t="shared" si="75"/>
        <v>#DIV/0!</v>
      </c>
      <c r="CS158" s="147" t="e">
        <f t="shared" si="76"/>
        <v>#DIV/0!</v>
      </c>
      <c r="CT158" s="147" t="e">
        <f t="shared" si="77"/>
        <v>#DIV/0!</v>
      </c>
      <c r="CU158" s="147" t="e">
        <f t="shared" si="78"/>
        <v>#DIV/0!</v>
      </c>
      <c r="CV158" s="147" t="e">
        <f t="shared" si="79"/>
        <v>#DIV/0!</v>
      </c>
    </row>
    <row r="159" spans="1:100">
      <c r="A159" s="213" t="str">
        <f t="shared" si="54"/>
        <v xml:space="preserve"> 19000100</v>
      </c>
      <c r="B159" s="217"/>
      <c r="C159" s="193"/>
      <c r="D159" s="200"/>
      <c r="E159" s="200"/>
      <c r="F159" s="200"/>
      <c r="G159" s="200"/>
      <c r="H159" s="200"/>
      <c r="I159" s="194"/>
      <c r="J159" s="194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7"/>
      <c r="V159" s="197"/>
      <c r="W159" s="197"/>
      <c r="X159" s="197"/>
      <c r="Y159" s="197"/>
      <c r="Z159" s="197"/>
      <c r="AA159" s="197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200"/>
      <c r="BO159" s="200"/>
      <c r="BP159" s="200"/>
      <c r="BQ159" s="200"/>
      <c r="BR159" s="200"/>
      <c r="BS159" s="200"/>
      <c r="BT159" s="244"/>
      <c r="BU159" s="244"/>
      <c r="BV159" s="244"/>
      <c r="BW159" s="216"/>
      <c r="BX159" s="43">
        <f t="shared" si="55"/>
        <v>0</v>
      </c>
      <c r="BY159" s="43">
        <f t="shared" si="56"/>
        <v>0</v>
      </c>
      <c r="BZ159" s="43">
        <f t="shared" si="57"/>
        <v>0</v>
      </c>
      <c r="CA159" s="43">
        <f t="shared" si="58"/>
        <v>0</v>
      </c>
      <c r="CB159" s="43">
        <f t="shared" si="59"/>
        <v>0</v>
      </c>
      <c r="CC159" s="43">
        <f t="shared" si="60"/>
        <v>0</v>
      </c>
      <c r="CD159" s="43">
        <f t="shared" si="61"/>
        <v>0</v>
      </c>
      <c r="CE159" s="43" t="e">
        <f t="shared" si="62"/>
        <v>#DIV/0!</v>
      </c>
      <c r="CF159" s="43" t="e">
        <f t="shared" si="63"/>
        <v>#VALUE!</v>
      </c>
      <c r="CG159" s="44" t="e">
        <f t="shared" si="64"/>
        <v>#VALUE!</v>
      </c>
      <c r="CH159" s="43" t="e">
        <f t="shared" si="65"/>
        <v>#VALUE!</v>
      </c>
      <c r="CI159" s="43" t="e">
        <f t="shared" si="66"/>
        <v>#VALUE!</v>
      </c>
      <c r="CJ159" s="44" t="e">
        <f t="shared" si="67"/>
        <v>#VALUE!</v>
      </c>
      <c r="CK159" s="44" t="e">
        <f t="shared" si="68"/>
        <v>#VALUE!</v>
      </c>
      <c r="CL159" t="str">
        <f t="shared" si="69"/>
        <v>19000100</v>
      </c>
      <c r="CM159" s="55">
        <f t="shared" si="70"/>
        <v>0</v>
      </c>
      <c r="CN159" s="147" t="e">
        <f t="shared" si="71"/>
        <v>#DIV/0!</v>
      </c>
      <c r="CO159" s="147" t="e">
        <f t="shared" si="72"/>
        <v>#DIV/0!</v>
      </c>
      <c r="CP159" s="147" t="e">
        <f t="shared" si="73"/>
        <v>#DIV/0!</v>
      </c>
      <c r="CQ159" s="147" t="e">
        <f t="shared" si="74"/>
        <v>#DIV/0!</v>
      </c>
      <c r="CR159" s="147" t="e">
        <f t="shared" si="75"/>
        <v>#DIV/0!</v>
      </c>
      <c r="CS159" s="147" t="e">
        <f t="shared" si="76"/>
        <v>#DIV/0!</v>
      </c>
      <c r="CT159" s="147" t="e">
        <f t="shared" si="77"/>
        <v>#DIV/0!</v>
      </c>
      <c r="CU159" s="147" t="e">
        <f t="shared" si="78"/>
        <v>#DIV/0!</v>
      </c>
      <c r="CV159" s="147" t="e">
        <f t="shared" si="79"/>
        <v>#DIV/0!</v>
      </c>
    </row>
    <row r="160" spans="1:100">
      <c r="A160" s="213" t="str">
        <f t="shared" si="54"/>
        <v xml:space="preserve"> 19000100</v>
      </c>
      <c r="B160" s="217"/>
      <c r="C160" s="193"/>
      <c r="D160" s="200"/>
      <c r="E160" s="200"/>
      <c r="F160" s="200"/>
      <c r="G160" s="200"/>
      <c r="H160" s="200"/>
      <c r="I160" s="194"/>
      <c r="J160" s="194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7"/>
      <c r="V160" s="197"/>
      <c r="W160" s="197"/>
      <c r="X160" s="197"/>
      <c r="Y160" s="197"/>
      <c r="Z160" s="197"/>
      <c r="AA160" s="197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44"/>
      <c r="BU160" s="244"/>
      <c r="BV160" s="244"/>
      <c r="BW160" s="216"/>
      <c r="BX160" s="43">
        <f t="shared" si="55"/>
        <v>0</v>
      </c>
      <c r="BY160" s="43">
        <f t="shared" si="56"/>
        <v>0</v>
      </c>
      <c r="BZ160" s="43">
        <f t="shared" si="57"/>
        <v>0</v>
      </c>
      <c r="CA160" s="43">
        <f t="shared" si="58"/>
        <v>0</v>
      </c>
      <c r="CB160" s="43">
        <f t="shared" si="59"/>
        <v>0</v>
      </c>
      <c r="CC160" s="43">
        <f t="shared" si="60"/>
        <v>0</v>
      </c>
      <c r="CD160" s="43">
        <f t="shared" si="61"/>
        <v>0</v>
      </c>
      <c r="CE160" s="43" t="e">
        <f t="shared" si="62"/>
        <v>#DIV/0!</v>
      </c>
      <c r="CF160" s="43" t="e">
        <f t="shared" si="63"/>
        <v>#VALUE!</v>
      </c>
      <c r="CG160" s="44" t="e">
        <f t="shared" si="64"/>
        <v>#VALUE!</v>
      </c>
      <c r="CH160" s="43" t="e">
        <f t="shared" si="65"/>
        <v>#VALUE!</v>
      </c>
      <c r="CI160" s="43" t="e">
        <f t="shared" si="66"/>
        <v>#VALUE!</v>
      </c>
      <c r="CJ160" s="44" t="e">
        <f t="shared" si="67"/>
        <v>#VALUE!</v>
      </c>
      <c r="CK160" s="44" t="e">
        <f t="shared" si="68"/>
        <v>#VALUE!</v>
      </c>
      <c r="CL160" t="str">
        <f t="shared" si="69"/>
        <v>19000100</v>
      </c>
      <c r="CM160" s="55">
        <f t="shared" si="70"/>
        <v>0</v>
      </c>
      <c r="CN160" s="147" t="e">
        <f t="shared" si="71"/>
        <v>#DIV/0!</v>
      </c>
      <c r="CO160" s="147" t="e">
        <f t="shared" si="72"/>
        <v>#DIV/0!</v>
      </c>
      <c r="CP160" s="147" t="e">
        <f t="shared" si="73"/>
        <v>#DIV/0!</v>
      </c>
      <c r="CQ160" s="147" t="e">
        <f t="shared" si="74"/>
        <v>#DIV/0!</v>
      </c>
      <c r="CR160" s="147" t="e">
        <f t="shared" si="75"/>
        <v>#DIV/0!</v>
      </c>
      <c r="CS160" s="147" t="e">
        <f t="shared" si="76"/>
        <v>#DIV/0!</v>
      </c>
      <c r="CT160" s="147" t="e">
        <f t="shared" si="77"/>
        <v>#DIV/0!</v>
      </c>
      <c r="CU160" s="147" t="e">
        <f t="shared" si="78"/>
        <v>#DIV/0!</v>
      </c>
      <c r="CV160" s="147" t="e">
        <f t="shared" si="79"/>
        <v>#DIV/0!</v>
      </c>
    </row>
    <row r="161" spans="1:100">
      <c r="A161" s="213" t="str">
        <f t="shared" si="54"/>
        <v xml:space="preserve"> 19000100</v>
      </c>
      <c r="B161" s="217"/>
      <c r="C161" s="193"/>
      <c r="D161" s="200"/>
      <c r="E161" s="200"/>
      <c r="F161" s="200"/>
      <c r="G161" s="200"/>
      <c r="H161" s="200"/>
      <c r="I161" s="194"/>
      <c r="J161" s="194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7"/>
      <c r="V161" s="197"/>
      <c r="W161" s="197"/>
      <c r="X161" s="197"/>
      <c r="Y161" s="197"/>
      <c r="Z161" s="197"/>
      <c r="AA161" s="197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200"/>
      <c r="BD161" s="200"/>
      <c r="BE161" s="200"/>
      <c r="BF161" s="200"/>
      <c r="BG161" s="200"/>
      <c r="BH161" s="200"/>
      <c r="BI161" s="200"/>
      <c r="BJ161" s="200"/>
      <c r="BK161" s="200"/>
      <c r="BL161" s="200"/>
      <c r="BM161" s="200"/>
      <c r="BN161" s="200"/>
      <c r="BO161" s="200"/>
      <c r="BP161" s="200"/>
      <c r="BQ161" s="200"/>
      <c r="BR161" s="200"/>
      <c r="BS161" s="200"/>
      <c r="BT161" s="244"/>
      <c r="BU161" s="244"/>
      <c r="BV161" s="244"/>
      <c r="BW161" s="216"/>
      <c r="BX161" s="43">
        <f t="shared" si="55"/>
        <v>0</v>
      </c>
      <c r="BY161" s="43">
        <f t="shared" si="56"/>
        <v>0</v>
      </c>
      <c r="BZ161" s="43">
        <f t="shared" si="57"/>
        <v>0</v>
      </c>
      <c r="CA161" s="43">
        <f t="shared" si="58"/>
        <v>0</v>
      </c>
      <c r="CB161" s="43">
        <f t="shared" si="59"/>
        <v>0</v>
      </c>
      <c r="CC161" s="43">
        <f t="shared" si="60"/>
        <v>0</v>
      </c>
      <c r="CD161" s="43">
        <f t="shared" si="61"/>
        <v>0</v>
      </c>
      <c r="CE161" s="43" t="e">
        <f t="shared" si="62"/>
        <v>#DIV/0!</v>
      </c>
      <c r="CF161" s="43" t="e">
        <f t="shared" si="63"/>
        <v>#VALUE!</v>
      </c>
      <c r="CG161" s="44" t="e">
        <f t="shared" si="64"/>
        <v>#VALUE!</v>
      </c>
      <c r="CH161" s="43" t="e">
        <f t="shared" si="65"/>
        <v>#VALUE!</v>
      </c>
      <c r="CI161" s="43" t="e">
        <f t="shared" si="66"/>
        <v>#VALUE!</v>
      </c>
      <c r="CJ161" s="44" t="e">
        <f t="shared" si="67"/>
        <v>#VALUE!</v>
      </c>
      <c r="CK161" s="44" t="e">
        <f t="shared" si="68"/>
        <v>#VALUE!</v>
      </c>
      <c r="CL161" t="str">
        <f t="shared" si="69"/>
        <v>19000100</v>
      </c>
      <c r="CM161" s="55">
        <f t="shared" si="70"/>
        <v>0</v>
      </c>
      <c r="CN161" s="147" t="e">
        <f t="shared" si="71"/>
        <v>#DIV/0!</v>
      </c>
      <c r="CO161" s="147" t="e">
        <f t="shared" si="72"/>
        <v>#DIV/0!</v>
      </c>
      <c r="CP161" s="147" t="e">
        <f t="shared" si="73"/>
        <v>#DIV/0!</v>
      </c>
      <c r="CQ161" s="147" t="e">
        <f t="shared" si="74"/>
        <v>#DIV/0!</v>
      </c>
      <c r="CR161" s="147" t="e">
        <f t="shared" si="75"/>
        <v>#DIV/0!</v>
      </c>
      <c r="CS161" s="147" t="e">
        <f t="shared" si="76"/>
        <v>#DIV/0!</v>
      </c>
      <c r="CT161" s="147" t="e">
        <f t="shared" si="77"/>
        <v>#DIV/0!</v>
      </c>
      <c r="CU161" s="147" t="e">
        <f t="shared" si="78"/>
        <v>#DIV/0!</v>
      </c>
      <c r="CV161" s="147" t="e">
        <f t="shared" si="79"/>
        <v>#DIV/0!</v>
      </c>
    </row>
    <row r="162" spans="1:100">
      <c r="A162" s="213" t="str">
        <f t="shared" si="54"/>
        <v xml:space="preserve"> 19000100</v>
      </c>
      <c r="B162" s="217"/>
      <c r="C162" s="193"/>
      <c r="D162" s="200"/>
      <c r="E162" s="200"/>
      <c r="F162" s="200"/>
      <c r="G162" s="200"/>
      <c r="H162" s="200"/>
      <c r="I162" s="194"/>
      <c r="J162" s="194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7"/>
      <c r="V162" s="197"/>
      <c r="W162" s="197"/>
      <c r="X162" s="197"/>
      <c r="Y162" s="197"/>
      <c r="Z162" s="197"/>
      <c r="AA162" s="197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200"/>
      <c r="BE162" s="200"/>
      <c r="BF162" s="200"/>
      <c r="BG162" s="200"/>
      <c r="BH162" s="200"/>
      <c r="BI162" s="200"/>
      <c r="BJ162" s="200"/>
      <c r="BK162" s="200"/>
      <c r="BL162" s="200"/>
      <c r="BM162" s="200"/>
      <c r="BN162" s="200"/>
      <c r="BO162" s="200"/>
      <c r="BP162" s="200"/>
      <c r="BQ162" s="200"/>
      <c r="BR162" s="200"/>
      <c r="BS162" s="200"/>
      <c r="BT162" s="244"/>
      <c r="BU162" s="244"/>
      <c r="BV162" s="244"/>
      <c r="BW162" s="216"/>
      <c r="BX162" s="43">
        <f t="shared" si="55"/>
        <v>0</v>
      </c>
      <c r="BY162" s="43">
        <f t="shared" si="56"/>
        <v>0</v>
      </c>
      <c r="BZ162" s="43">
        <f t="shared" si="57"/>
        <v>0</v>
      </c>
      <c r="CA162" s="43">
        <f t="shared" si="58"/>
        <v>0</v>
      </c>
      <c r="CB162" s="43">
        <f t="shared" si="59"/>
        <v>0</v>
      </c>
      <c r="CC162" s="43">
        <f t="shared" si="60"/>
        <v>0</v>
      </c>
      <c r="CD162" s="43">
        <f t="shared" si="61"/>
        <v>0</v>
      </c>
      <c r="CE162" s="43" t="e">
        <f t="shared" si="62"/>
        <v>#DIV/0!</v>
      </c>
      <c r="CF162" s="43" t="e">
        <f t="shared" si="63"/>
        <v>#VALUE!</v>
      </c>
      <c r="CG162" s="44" t="e">
        <f t="shared" si="64"/>
        <v>#VALUE!</v>
      </c>
      <c r="CH162" s="43" t="e">
        <f t="shared" si="65"/>
        <v>#VALUE!</v>
      </c>
      <c r="CI162" s="43" t="e">
        <f t="shared" si="66"/>
        <v>#VALUE!</v>
      </c>
      <c r="CJ162" s="44" t="e">
        <f t="shared" si="67"/>
        <v>#VALUE!</v>
      </c>
      <c r="CK162" s="44" t="e">
        <f t="shared" si="68"/>
        <v>#VALUE!</v>
      </c>
      <c r="CL162" t="str">
        <f t="shared" si="69"/>
        <v>19000100</v>
      </c>
      <c r="CM162" s="55">
        <f t="shared" si="70"/>
        <v>0</v>
      </c>
      <c r="CN162" s="147" t="e">
        <f t="shared" si="71"/>
        <v>#DIV/0!</v>
      </c>
      <c r="CO162" s="147" t="e">
        <f t="shared" si="72"/>
        <v>#DIV/0!</v>
      </c>
      <c r="CP162" s="147" t="e">
        <f t="shared" si="73"/>
        <v>#DIV/0!</v>
      </c>
      <c r="CQ162" s="147" t="e">
        <f t="shared" si="74"/>
        <v>#DIV/0!</v>
      </c>
      <c r="CR162" s="147" t="e">
        <f t="shared" si="75"/>
        <v>#DIV/0!</v>
      </c>
      <c r="CS162" s="147" t="e">
        <f t="shared" si="76"/>
        <v>#DIV/0!</v>
      </c>
      <c r="CT162" s="147" t="e">
        <f t="shared" si="77"/>
        <v>#DIV/0!</v>
      </c>
      <c r="CU162" s="147" t="e">
        <f t="shared" si="78"/>
        <v>#DIV/0!</v>
      </c>
      <c r="CV162" s="147" t="e">
        <f t="shared" si="79"/>
        <v>#DIV/0!</v>
      </c>
    </row>
    <row r="163" spans="1:100">
      <c r="A163" s="213" t="str">
        <f t="shared" si="54"/>
        <v xml:space="preserve"> 19000100</v>
      </c>
      <c r="B163" s="217"/>
      <c r="C163" s="193"/>
      <c r="D163" s="200"/>
      <c r="E163" s="200"/>
      <c r="F163" s="200"/>
      <c r="G163" s="200"/>
      <c r="H163" s="200"/>
      <c r="I163" s="194"/>
      <c r="J163" s="194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7"/>
      <c r="V163" s="197"/>
      <c r="W163" s="197"/>
      <c r="X163" s="197"/>
      <c r="Y163" s="197"/>
      <c r="Z163" s="197"/>
      <c r="AA163" s="197"/>
      <c r="AB163" s="200"/>
      <c r="AC163" s="200"/>
      <c r="AD163" s="200"/>
      <c r="AE163" s="200"/>
      <c r="AF163" s="200"/>
      <c r="AG163" s="200"/>
      <c r="AH163" s="200"/>
      <c r="AI163" s="200"/>
      <c r="AJ163" s="200"/>
      <c r="AK163" s="200"/>
      <c r="AL163" s="200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0"/>
      <c r="BL163" s="200"/>
      <c r="BM163" s="200"/>
      <c r="BN163" s="200"/>
      <c r="BO163" s="200"/>
      <c r="BP163" s="200"/>
      <c r="BQ163" s="200"/>
      <c r="BR163" s="200"/>
      <c r="BS163" s="200"/>
      <c r="BT163" s="244"/>
      <c r="BU163" s="244"/>
      <c r="BV163" s="244"/>
      <c r="BW163" s="216"/>
      <c r="BX163" s="43">
        <f t="shared" si="55"/>
        <v>0</v>
      </c>
      <c r="BY163" s="43">
        <f t="shared" si="56"/>
        <v>0</v>
      </c>
      <c r="BZ163" s="43">
        <f t="shared" si="57"/>
        <v>0</v>
      </c>
      <c r="CA163" s="43">
        <f t="shared" si="58"/>
        <v>0</v>
      </c>
      <c r="CB163" s="43">
        <f t="shared" si="59"/>
        <v>0</v>
      </c>
      <c r="CC163" s="43">
        <f t="shared" si="60"/>
        <v>0</v>
      </c>
      <c r="CD163" s="43">
        <f t="shared" si="61"/>
        <v>0</v>
      </c>
      <c r="CE163" s="43" t="e">
        <f t="shared" si="62"/>
        <v>#DIV/0!</v>
      </c>
      <c r="CF163" s="43" t="e">
        <f t="shared" si="63"/>
        <v>#VALUE!</v>
      </c>
      <c r="CG163" s="44" t="e">
        <f t="shared" si="64"/>
        <v>#VALUE!</v>
      </c>
      <c r="CH163" s="43" t="e">
        <f t="shared" si="65"/>
        <v>#VALUE!</v>
      </c>
      <c r="CI163" s="43" t="e">
        <f t="shared" si="66"/>
        <v>#VALUE!</v>
      </c>
      <c r="CJ163" s="44" t="e">
        <f t="shared" si="67"/>
        <v>#VALUE!</v>
      </c>
      <c r="CK163" s="44" t="e">
        <f t="shared" si="68"/>
        <v>#VALUE!</v>
      </c>
      <c r="CL163" t="str">
        <f t="shared" si="69"/>
        <v>19000100</v>
      </c>
      <c r="CM163" s="55">
        <f t="shared" si="70"/>
        <v>0</v>
      </c>
      <c r="CN163" s="147" t="e">
        <f t="shared" si="71"/>
        <v>#DIV/0!</v>
      </c>
      <c r="CO163" s="147" t="e">
        <f t="shared" si="72"/>
        <v>#DIV/0!</v>
      </c>
      <c r="CP163" s="147" t="e">
        <f t="shared" si="73"/>
        <v>#DIV/0!</v>
      </c>
      <c r="CQ163" s="147" t="e">
        <f t="shared" si="74"/>
        <v>#DIV/0!</v>
      </c>
      <c r="CR163" s="147" t="e">
        <f t="shared" si="75"/>
        <v>#DIV/0!</v>
      </c>
      <c r="CS163" s="147" t="e">
        <f t="shared" si="76"/>
        <v>#DIV/0!</v>
      </c>
      <c r="CT163" s="147" t="e">
        <f t="shared" si="77"/>
        <v>#DIV/0!</v>
      </c>
      <c r="CU163" s="147" t="e">
        <f t="shared" si="78"/>
        <v>#DIV/0!</v>
      </c>
      <c r="CV163" s="147" t="e">
        <f t="shared" si="79"/>
        <v>#DIV/0!</v>
      </c>
    </row>
    <row r="164" spans="1:100">
      <c r="A164" s="213" t="str">
        <f t="shared" si="54"/>
        <v xml:space="preserve"> 19000100</v>
      </c>
      <c r="B164" s="217"/>
      <c r="C164" s="193"/>
      <c r="D164" s="200"/>
      <c r="E164" s="200"/>
      <c r="F164" s="200"/>
      <c r="G164" s="200"/>
      <c r="H164" s="200"/>
      <c r="I164" s="194"/>
      <c r="J164" s="194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7"/>
      <c r="V164" s="197"/>
      <c r="W164" s="197"/>
      <c r="X164" s="197"/>
      <c r="Y164" s="197"/>
      <c r="Z164" s="197"/>
      <c r="AA164" s="197"/>
      <c r="AB164" s="200"/>
      <c r="AC164" s="200"/>
      <c r="AD164" s="200"/>
      <c r="AE164" s="200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200"/>
      <c r="BD164" s="200"/>
      <c r="BE164" s="200"/>
      <c r="BF164" s="200"/>
      <c r="BG164" s="200"/>
      <c r="BH164" s="200"/>
      <c r="BI164" s="200"/>
      <c r="BJ164" s="200"/>
      <c r="BK164" s="200"/>
      <c r="BL164" s="200"/>
      <c r="BM164" s="200"/>
      <c r="BN164" s="200"/>
      <c r="BO164" s="200"/>
      <c r="BP164" s="200"/>
      <c r="BQ164" s="200"/>
      <c r="BR164" s="200"/>
      <c r="BS164" s="200"/>
      <c r="BT164" s="244"/>
      <c r="BU164" s="244"/>
      <c r="BV164" s="244"/>
      <c r="BW164" s="216"/>
      <c r="BX164" s="43">
        <f t="shared" si="55"/>
        <v>0</v>
      </c>
      <c r="BY164" s="43">
        <f t="shared" si="56"/>
        <v>0</v>
      </c>
      <c r="BZ164" s="43">
        <f t="shared" si="57"/>
        <v>0</v>
      </c>
      <c r="CA164" s="43">
        <f t="shared" si="58"/>
        <v>0</v>
      </c>
      <c r="CB164" s="43">
        <f t="shared" si="59"/>
        <v>0</v>
      </c>
      <c r="CC164" s="43">
        <f t="shared" si="60"/>
        <v>0</v>
      </c>
      <c r="CD164" s="43">
        <f t="shared" si="61"/>
        <v>0</v>
      </c>
      <c r="CE164" s="43" t="e">
        <f t="shared" si="62"/>
        <v>#DIV/0!</v>
      </c>
      <c r="CF164" s="43" t="e">
        <f t="shared" si="63"/>
        <v>#VALUE!</v>
      </c>
      <c r="CG164" s="44" t="e">
        <f t="shared" si="64"/>
        <v>#VALUE!</v>
      </c>
      <c r="CH164" s="43" t="e">
        <f t="shared" si="65"/>
        <v>#VALUE!</v>
      </c>
      <c r="CI164" s="43" t="e">
        <f t="shared" si="66"/>
        <v>#VALUE!</v>
      </c>
      <c r="CJ164" s="44" t="e">
        <f t="shared" si="67"/>
        <v>#VALUE!</v>
      </c>
      <c r="CK164" s="44" t="e">
        <f t="shared" si="68"/>
        <v>#VALUE!</v>
      </c>
      <c r="CL164" t="str">
        <f t="shared" si="69"/>
        <v>19000100</v>
      </c>
      <c r="CM164" s="55">
        <f t="shared" si="70"/>
        <v>0</v>
      </c>
      <c r="CN164" s="147" t="e">
        <f t="shared" si="71"/>
        <v>#DIV/0!</v>
      </c>
      <c r="CO164" s="147" t="e">
        <f t="shared" si="72"/>
        <v>#DIV/0!</v>
      </c>
      <c r="CP164" s="147" t="e">
        <f t="shared" si="73"/>
        <v>#DIV/0!</v>
      </c>
      <c r="CQ164" s="147" t="e">
        <f t="shared" si="74"/>
        <v>#DIV/0!</v>
      </c>
      <c r="CR164" s="147" t="e">
        <f t="shared" si="75"/>
        <v>#DIV/0!</v>
      </c>
      <c r="CS164" s="147" t="e">
        <f t="shared" si="76"/>
        <v>#DIV/0!</v>
      </c>
      <c r="CT164" s="147" t="e">
        <f t="shared" si="77"/>
        <v>#DIV/0!</v>
      </c>
      <c r="CU164" s="147" t="e">
        <f t="shared" si="78"/>
        <v>#DIV/0!</v>
      </c>
      <c r="CV164" s="147" t="e">
        <f t="shared" si="79"/>
        <v>#DIV/0!</v>
      </c>
    </row>
    <row r="165" spans="1:100">
      <c r="A165" s="213" t="str">
        <f t="shared" si="54"/>
        <v xml:space="preserve"> 19000100</v>
      </c>
      <c r="B165" s="217"/>
      <c r="C165" s="193"/>
      <c r="D165" s="200"/>
      <c r="E165" s="200"/>
      <c r="F165" s="200"/>
      <c r="G165" s="200"/>
      <c r="H165" s="200"/>
      <c r="I165" s="194"/>
      <c r="J165" s="194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7"/>
      <c r="V165" s="197"/>
      <c r="W165" s="197"/>
      <c r="X165" s="197"/>
      <c r="Y165" s="197"/>
      <c r="Z165" s="197"/>
      <c r="AA165" s="197"/>
      <c r="AB165" s="200"/>
      <c r="AC165" s="200"/>
      <c r="AD165" s="200"/>
      <c r="AE165" s="200"/>
      <c r="AF165" s="200"/>
      <c r="AG165" s="200"/>
      <c r="AH165" s="200"/>
      <c r="AI165" s="200"/>
      <c r="AJ165" s="200"/>
      <c r="AK165" s="200"/>
      <c r="AL165" s="200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200"/>
      <c r="BD165" s="200"/>
      <c r="BE165" s="200"/>
      <c r="BF165" s="200"/>
      <c r="BG165" s="200"/>
      <c r="BH165" s="200"/>
      <c r="BI165" s="200"/>
      <c r="BJ165" s="200"/>
      <c r="BK165" s="200"/>
      <c r="BL165" s="200"/>
      <c r="BM165" s="200"/>
      <c r="BN165" s="200"/>
      <c r="BO165" s="200"/>
      <c r="BP165" s="200"/>
      <c r="BQ165" s="200"/>
      <c r="BR165" s="200"/>
      <c r="BS165" s="200"/>
      <c r="BT165" s="244"/>
      <c r="BU165" s="244"/>
      <c r="BV165" s="244"/>
      <c r="BW165" s="216"/>
      <c r="BX165" s="43">
        <f t="shared" si="55"/>
        <v>0</v>
      </c>
      <c r="BY165" s="43">
        <f t="shared" si="56"/>
        <v>0</v>
      </c>
      <c r="BZ165" s="43">
        <f t="shared" si="57"/>
        <v>0</v>
      </c>
      <c r="CA165" s="43">
        <f t="shared" si="58"/>
        <v>0</v>
      </c>
      <c r="CB165" s="43">
        <f t="shared" si="59"/>
        <v>0</v>
      </c>
      <c r="CC165" s="43">
        <f t="shared" si="60"/>
        <v>0</v>
      </c>
      <c r="CD165" s="43">
        <f t="shared" si="61"/>
        <v>0</v>
      </c>
      <c r="CE165" s="43" t="e">
        <f t="shared" si="62"/>
        <v>#DIV/0!</v>
      </c>
      <c r="CF165" s="43" t="e">
        <f t="shared" si="63"/>
        <v>#VALUE!</v>
      </c>
      <c r="CG165" s="44" t="e">
        <f t="shared" si="64"/>
        <v>#VALUE!</v>
      </c>
      <c r="CH165" s="43" t="e">
        <f t="shared" si="65"/>
        <v>#VALUE!</v>
      </c>
      <c r="CI165" s="43" t="e">
        <f t="shared" si="66"/>
        <v>#VALUE!</v>
      </c>
      <c r="CJ165" s="44" t="e">
        <f t="shared" si="67"/>
        <v>#VALUE!</v>
      </c>
      <c r="CK165" s="44" t="e">
        <f t="shared" si="68"/>
        <v>#VALUE!</v>
      </c>
      <c r="CL165" t="str">
        <f t="shared" si="69"/>
        <v>19000100</v>
      </c>
      <c r="CM165" s="55">
        <f t="shared" si="70"/>
        <v>0</v>
      </c>
      <c r="CN165" s="147" t="e">
        <f t="shared" si="71"/>
        <v>#DIV/0!</v>
      </c>
      <c r="CO165" s="147" t="e">
        <f t="shared" si="72"/>
        <v>#DIV/0!</v>
      </c>
      <c r="CP165" s="147" t="e">
        <f t="shared" si="73"/>
        <v>#DIV/0!</v>
      </c>
      <c r="CQ165" s="147" t="e">
        <f t="shared" si="74"/>
        <v>#DIV/0!</v>
      </c>
      <c r="CR165" s="147" t="e">
        <f t="shared" si="75"/>
        <v>#DIV/0!</v>
      </c>
      <c r="CS165" s="147" t="e">
        <f t="shared" si="76"/>
        <v>#DIV/0!</v>
      </c>
      <c r="CT165" s="147" t="e">
        <f t="shared" si="77"/>
        <v>#DIV/0!</v>
      </c>
      <c r="CU165" s="147" t="e">
        <f t="shared" si="78"/>
        <v>#DIV/0!</v>
      </c>
      <c r="CV165" s="147" t="e">
        <f t="shared" si="79"/>
        <v>#DIV/0!</v>
      </c>
    </row>
    <row r="166" spans="1:100">
      <c r="A166" s="213" t="str">
        <f t="shared" si="54"/>
        <v xml:space="preserve"> 19000100</v>
      </c>
      <c r="B166" s="217"/>
      <c r="C166" s="193"/>
      <c r="D166" s="200"/>
      <c r="E166" s="200"/>
      <c r="F166" s="200"/>
      <c r="G166" s="200"/>
      <c r="H166" s="200"/>
      <c r="I166" s="194"/>
      <c r="J166" s="194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7"/>
      <c r="V166" s="197"/>
      <c r="W166" s="197"/>
      <c r="X166" s="197"/>
      <c r="Y166" s="197"/>
      <c r="Z166" s="197"/>
      <c r="AA166" s="197"/>
      <c r="AB166" s="200"/>
      <c r="AC166" s="200"/>
      <c r="AD166" s="200"/>
      <c r="AE166" s="200"/>
      <c r="AF166" s="200"/>
      <c r="AG166" s="200"/>
      <c r="AH166" s="200"/>
      <c r="AI166" s="200"/>
      <c r="AJ166" s="200"/>
      <c r="AK166" s="200"/>
      <c r="AL166" s="200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200"/>
      <c r="BB166" s="200"/>
      <c r="BC166" s="200"/>
      <c r="BD166" s="200"/>
      <c r="BE166" s="200"/>
      <c r="BF166" s="200"/>
      <c r="BG166" s="200"/>
      <c r="BH166" s="200"/>
      <c r="BI166" s="200"/>
      <c r="BJ166" s="200"/>
      <c r="BK166" s="200"/>
      <c r="BL166" s="200"/>
      <c r="BM166" s="200"/>
      <c r="BN166" s="200"/>
      <c r="BO166" s="200"/>
      <c r="BP166" s="200"/>
      <c r="BQ166" s="200"/>
      <c r="BR166" s="200"/>
      <c r="BS166" s="200"/>
      <c r="BT166" s="244"/>
      <c r="BU166" s="244"/>
      <c r="BV166" s="244"/>
      <c r="BW166" s="216"/>
      <c r="BX166" s="43">
        <f t="shared" si="55"/>
        <v>0</v>
      </c>
      <c r="BY166" s="43">
        <f t="shared" si="56"/>
        <v>0</v>
      </c>
      <c r="BZ166" s="43">
        <f t="shared" si="57"/>
        <v>0</v>
      </c>
      <c r="CA166" s="43">
        <f t="shared" si="58"/>
        <v>0</v>
      </c>
      <c r="CB166" s="43">
        <f t="shared" si="59"/>
        <v>0</v>
      </c>
      <c r="CC166" s="43">
        <f t="shared" si="60"/>
        <v>0</v>
      </c>
      <c r="CD166" s="43">
        <f t="shared" si="61"/>
        <v>0</v>
      </c>
      <c r="CE166" s="43" t="e">
        <f t="shared" si="62"/>
        <v>#DIV/0!</v>
      </c>
      <c r="CF166" s="43" t="e">
        <f t="shared" si="63"/>
        <v>#VALUE!</v>
      </c>
      <c r="CG166" s="44" t="e">
        <f t="shared" si="64"/>
        <v>#VALUE!</v>
      </c>
      <c r="CH166" s="43" t="e">
        <f t="shared" si="65"/>
        <v>#VALUE!</v>
      </c>
      <c r="CI166" s="43" t="e">
        <f t="shared" si="66"/>
        <v>#VALUE!</v>
      </c>
      <c r="CJ166" s="44" t="e">
        <f t="shared" si="67"/>
        <v>#VALUE!</v>
      </c>
      <c r="CK166" s="44" t="e">
        <f t="shared" si="68"/>
        <v>#VALUE!</v>
      </c>
      <c r="CL166" t="str">
        <f t="shared" si="69"/>
        <v>19000100</v>
      </c>
      <c r="CM166" s="55">
        <f t="shared" si="70"/>
        <v>0</v>
      </c>
      <c r="CN166" s="147" t="e">
        <f t="shared" si="71"/>
        <v>#DIV/0!</v>
      </c>
      <c r="CO166" s="147" t="e">
        <f t="shared" si="72"/>
        <v>#DIV/0!</v>
      </c>
      <c r="CP166" s="147" t="e">
        <f t="shared" si="73"/>
        <v>#DIV/0!</v>
      </c>
      <c r="CQ166" s="147" t="e">
        <f t="shared" si="74"/>
        <v>#DIV/0!</v>
      </c>
      <c r="CR166" s="147" t="e">
        <f t="shared" si="75"/>
        <v>#DIV/0!</v>
      </c>
      <c r="CS166" s="147" t="e">
        <f t="shared" si="76"/>
        <v>#DIV/0!</v>
      </c>
      <c r="CT166" s="147" t="e">
        <f t="shared" si="77"/>
        <v>#DIV/0!</v>
      </c>
      <c r="CU166" s="147" t="e">
        <f t="shared" si="78"/>
        <v>#DIV/0!</v>
      </c>
      <c r="CV166" s="147" t="e">
        <f t="shared" si="79"/>
        <v>#DIV/0!</v>
      </c>
    </row>
    <row r="167" spans="1:100">
      <c r="A167" s="213" t="str">
        <f t="shared" si="54"/>
        <v xml:space="preserve"> 19000100</v>
      </c>
      <c r="B167" s="217"/>
      <c r="C167" s="193"/>
      <c r="D167" s="200"/>
      <c r="E167" s="200"/>
      <c r="F167" s="200"/>
      <c r="G167" s="200"/>
      <c r="H167" s="200"/>
      <c r="I167" s="194"/>
      <c r="J167" s="194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7"/>
      <c r="V167" s="197"/>
      <c r="W167" s="197"/>
      <c r="X167" s="197"/>
      <c r="Y167" s="197"/>
      <c r="Z167" s="197"/>
      <c r="AA167" s="197"/>
      <c r="AB167" s="200"/>
      <c r="AC167" s="200"/>
      <c r="AD167" s="200"/>
      <c r="AE167" s="200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200"/>
      <c r="BB167" s="200"/>
      <c r="BC167" s="200"/>
      <c r="BD167" s="200"/>
      <c r="BE167" s="200"/>
      <c r="BF167" s="200"/>
      <c r="BG167" s="200"/>
      <c r="BH167" s="200"/>
      <c r="BI167" s="200"/>
      <c r="BJ167" s="200"/>
      <c r="BK167" s="200"/>
      <c r="BL167" s="200"/>
      <c r="BM167" s="200"/>
      <c r="BN167" s="200"/>
      <c r="BO167" s="200"/>
      <c r="BP167" s="200"/>
      <c r="BQ167" s="200"/>
      <c r="BR167" s="200"/>
      <c r="BS167" s="200"/>
      <c r="BT167" s="244"/>
      <c r="BU167" s="244"/>
      <c r="BV167" s="244"/>
      <c r="BW167" s="216"/>
      <c r="BX167" s="43">
        <f t="shared" si="55"/>
        <v>0</v>
      </c>
      <c r="BY167" s="43">
        <f t="shared" si="56"/>
        <v>0</v>
      </c>
      <c r="BZ167" s="43">
        <f t="shared" si="57"/>
        <v>0</v>
      </c>
      <c r="CA167" s="43">
        <f t="shared" si="58"/>
        <v>0</v>
      </c>
      <c r="CB167" s="43">
        <f t="shared" si="59"/>
        <v>0</v>
      </c>
      <c r="CC167" s="43">
        <f t="shared" si="60"/>
        <v>0</v>
      </c>
      <c r="CD167" s="43">
        <f t="shared" si="61"/>
        <v>0</v>
      </c>
      <c r="CE167" s="43" t="e">
        <f t="shared" si="62"/>
        <v>#DIV/0!</v>
      </c>
      <c r="CF167" s="43" t="e">
        <f t="shared" si="63"/>
        <v>#VALUE!</v>
      </c>
      <c r="CG167" s="44" t="e">
        <f t="shared" si="64"/>
        <v>#VALUE!</v>
      </c>
      <c r="CH167" s="43" t="e">
        <f t="shared" si="65"/>
        <v>#VALUE!</v>
      </c>
      <c r="CI167" s="43" t="e">
        <f t="shared" si="66"/>
        <v>#VALUE!</v>
      </c>
      <c r="CJ167" s="44" t="e">
        <f t="shared" si="67"/>
        <v>#VALUE!</v>
      </c>
      <c r="CK167" s="44" t="e">
        <f t="shared" si="68"/>
        <v>#VALUE!</v>
      </c>
      <c r="CL167" t="str">
        <f t="shared" si="69"/>
        <v>19000100</v>
      </c>
      <c r="CM167" s="55">
        <f t="shared" si="70"/>
        <v>0</v>
      </c>
      <c r="CN167" s="147" t="e">
        <f t="shared" si="71"/>
        <v>#DIV/0!</v>
      </c>
      <c r="CO167" s="147" t="e">
        <f t="shared" si="72"/>
        <v>#DIV/0!</v>
      </c>
      <c r="CP167" s="147" t="e">
        <f t="shared" si="73"/>
        <v>#DIV/0!</v>
      </c>
      <c r="CQ167" s="147" t="e">
        <f t="shared" si="74"/>
        <v>#DIV/0!</v>
      </c>
      <c r="CR167" s="147" t="e">
        <f t="shared" si="75"/>
        <v>#DIV/0!</v>
      </c>
      <c r="CS167" s="147" t="e">
        <f t="shared" si="76"/>
        <v>#DIV/0!</v>
      </c>
      <c r="CT167" s="147" t="e">
        <f t="shared" si="77"/>
        <v>#DIV/0!</v>
      </c>
      <c r="CU167" s="147" t="e">
        <f t="shared" si="78"/>
        <v>#DIV/0!</v>
      </c>
      <c r="CV167" s="147" t="e">
        <f t="shared" si="79"/>
        <v>#DIV/0!</v>
      </c>
    </row>
    <row r="168" spans="1:100">
      <c r="A168" s="213" t="str">
        <f t="shared" si="54"/>
        <v xml:space="preserve"> 19000100</v>
      </c>
      <c r="B168" s="217"/>
      <c r="C168" s="193"/>
      <c r="D168" s="200"/>
      <c r="E168" s="200"/>
      <c r="F168" s="200"/>
      <c r="G168" s="200"/>
      <c r="H168" s="200"/>
      <c r="I168" s="194"/>
      <c r="J168" s="194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7"/>
      <c r="V168" s="197"/>
      <c r="W168" s="197"/>
      <c r="X168" s="197"/>
      <c r="Y168" s="197"/>
      <c r="Z168" s="197"/>
      <c r="AA168" s="197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200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200"/>
      <c r="BD168" s="200"/>
      <c r="BE168" s="200"/>
      <c r="BF168" s="200"/>
      <c r="BG168" s="200"/>
      <c r="BH168" s="200"/>
      <c r="BI168" s="200"/>
      <c r="BJ168" s="200"/>
      <c r="BK168" s="200"/>
      <c r="BL168" s="200"/>
      <c r="BM168" s="200"/>
      <c r="BN168" s="200"/>
      <c r="BO168" s="200"/>
      <c r="BP168" s="200"/>
      <c r="BQ168" s="200"/>
      <c r="BR168" s="200"/>
      <c r="BS168" s="200"/>
      <c r="BT168" s="244"/>
      <c r="BU168" s="244"/>
      <c r="BV168" s="244"/>
      <c r="BW168" s="216"/>
      <c r="BX168" s="43">
        <f t="shared" si="55"/>
        <v>0</v>
      </c>
      <c r="BY168" s="43">
        <f t="shared" si="56"/>
        <v>0</v>
      </c>
      <c r="BZ168" s="43">
        <f t="shared" si="57"/>
        <v>0</v>
      </c>
      <c r="CA168" s="43">
        <f t="shared" si="58"/>
        <v>0</v>
      </c>
      <c r="CB168" s="43">
        <f t="shared" si="59"/>
        <v>0</v>
      </c>
      <c r="CC168" s="43">
        <f t="shared" si="60"/>
        <v>0</v>
      </c>
      <c r="CD168" s="43">
        <f t="shared" si="61"/>
        <v>0</v>
      </c>
      <c r="CE168" s="43" t="e">
        <f t="shared" si="62"/>
        <v>#DIV/0!</v>
      </c>
      <c r="CF168" s="43" t="e">
        <f t="shared" si="63"/>
        <v>#VALUE!</v>
      </c>
      <c r="CG168" s="44" t="e">
        <f t="shared" si="64"/>
        <v>#VALUE!</v>
      </c>
      <c r="CH168" s="43" t="e">
        <f t="shared" si="65"/>
        <v>#VALUE!</v>
      </c>
      <c r="CI168" s="43" t="e">
        <f t="shared" si="66"/>
        <v>#VALUE!</v>
      </c>
      <c r="CJ168" s="44" t="e">
        <f t="shared" si="67"/>
        <v>#VALUE!</v>
      </c>
      <c r="CK168" s="44" t="e">
        <f t="shared" si="68"/>
        <v>#VALUE!</v>
      </c>
      <c r="CL168" t="str">
        <f t="shared" si="69"/>
        <v>19000100</v>
      </c>
      <c r="CM168" s="55">
        <f t="shared" si="70"/>
        <v>0</v>
      </c>
      <c r="CN168" s="147" t="e">
        <f t="shared" si="71"/>
        <v>#DIV/0!</v>
      </c>
      <c r="CO168" s="147" t="e">
        <f t="shared" si="72"/>
        <v>#DIV/0!</v>
      </c>
      <c r="CP168" s="147" t="e">
        <f t="shared" si="73"/>
        <v>#DIV/0!</v>
      </c>
      <c r="CQ168" s="147" t="e">
        <f t="shared" si="74"/>
        <v>#DIV/0!</v>
      </c>
      <c r="CR168" s="147" t="e">
        <f t="shared" si="75"/>
        <v>#DIV/0!</v>
      </c>
      <c r="CS168" s="147" t="e">
        <f t="shared" si="76"/>
        <v>#DIV/0!</v>
      </c>
      <c r="CT168" s="147" t="e">
        <f t="shared" si="77"/>
        <v>#DIV/0!</v>
      </c>
      <c r="CU168" s="147" t="e">
        <f t="shared" si="78"/>
        <v>#DIV/0!</v>
      </c>
      <c r="CV168" s="147" t="e">
        <f t="shared" si="79"/>
        <v>#DIV/0!</v>
      </c>
    </row>
    <row r="169" spans="1:100">
      <c r="A169" s="213" t="str">
        <f t="shared" si="54"/>
        <v xml:space="preserve"> 19000100</v>
      </c>
      <c r="B169" s="217"/>
      <c r="C169" s="193"/>
      <c r="D169" s="200"/>
      <c r="E169" s="200"/>
      <c r="F169" s="200"/>
      <c r="G169" s="200"/>
      <c r="H169" s="200"/>
      <c r="I169" s="194"/>
      <c r="J169" s="194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7"/>
      <c r="V169" s="197"/>
      <c r="W169" s="197"/>
      <c r="X169" s="197"/>
      <c r="Y169" s="197"/>
      <c r="Z169" s="197"/>
      <c r="AA169" s="197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0"/>
      <c r="BM169" s="200"/>
      <c r="BN169" s="200"/>
      <c r="BO169" s="200"/>
      <c r="BP169" s="200"/>
      <c r="BQ169" s="200"/>
      <c r="BR169" s="200"/>
      <c r="BS169" s="200"/>
      <c r="BT169" s="244"/>
      <c r="BU169" s="244"/>
      <c r="BV169" s="244"/>
      <c r="BW169" s="216"/>
      <c r="BX169" s="43">
        <f t="shared" si="55"/>
        <v>0</v>
      </c>
      <c r="BY169" s="43">
        <f t="shared" si="56"/>
        <v>0</v>
      </c>
      <c r="BZ169" s="43">
        <f t="shared" si="57"/>
        <v>0</v>
      </c>
      <c r="CA169" s="43">
        <f t="shared" si="58"/>
        <v>0</v>
      </c>
      <c r="CB169" s="43">
        <f t="shared" si="59"/>
        <v>0</v>
      </c>
      <c r="CC169" s="43">
        <f t="shared" si="60"/>
        <v>0</v>
      </c>
      <c r="CD169" s="43">
        <f t="shared" si="61"/>
        <v>0</v>
      </c>
      <c r="CE169" s="43" t="e">
        <f t="shared" si="62"/>
        <v>#DIV/0!</v>
      </c>
      <c r="CF169" s="43" t="e">
        <f t="shared" si="63"/>
        <v>#VALUE!</v>
      </c>
      <c r="CG169" s="44" t="e">
        <f t="shared" si="64"/>
        <v>#VALUE!</v>
      </c>
      <c r="CH169" s="43" t="e">
        <f t="shared" si="65"/>
        <v>#VALUE!</v>
      </c>
      <c r="CI169" s="43" t="e">
        <f t="shared" si="66"/>
        <v>#VALUE!</v>
      </c>
      <c r="CJ169" s="44" t="e">
        <f t="shared" si="67"/>
        <v>#VALUE!</v>
      </c>
      <c r="CK169" s="44" t="e">
        <f t="shared" si="68"/>
        <v>#VALUE!</v>
      </c>
      <c r="CL169" t="str">
        <f t="shared" si="69"/>
        <v>19000100</v>
      </c>
      <c r="CM169" s="55">
        <f t="shared" si="70"/>
        <v>0</v>
      </c>
      <c r="CN169" s="147" t="e">
        <f t="shared" si="71"/>
        <v>#DIV/0!</v>
      </c>
      <c r="CO169" s="147" t="e">
        <f t="shared" si="72"/>
        <v>#DIV/0!</v>
      </c>
      <c r="CP169" s="147" t="e">
        <f t="shared" si="73"/>
        <v>#DIV/0!</v>
      </c>
      <c r="CQ169" s="147" t="e">
        <f t="shared" si="74"/>
        <v>#DIV/0!</v>
      </c>
      <c r="CR169" s="147" t="e">
        <f t="shared" si="75"/>
        <v>#DIV/0!</v>
      </c>
      <c r="CS169" s="147" t="e">
        <f t="shared" si="76"/>
        <v>#DIV/0!</v>
      </c>
      <c r="CT169" s="147" t="e">
        <f t="shared" si="77"/>
        <v>#DIV/0!</v>
      </c>
      <c r="CU169" s="147" t="e">
        <f t="shared" si="78"/>
        <v>#DIV/0!</v>
      </c>
      <c r="CV169" s="147" t="e">
        <f t="shared" si="79"/>
        <v>#DIV/0!</v>
      </c>
    </row>
    <row r="170" spans="1:100">
      <c r="A170" s="213" t="str">
        <f t="shared" si="54"/>
        <v xml:space="preserve"> 19000100</v>
      </c>
      <c r="B170" s="217"/>
      <c r="C170" s="193"/>
      <c r="D170" s="200"/>
      <c r="E170" s="200"/>
      <c r="F170" s="200"/>
      <c r="G170" s="200"/>
      <c r="H170" s="200"/>
      <c r="I170" s="194"/>
      <c r="J170" s="194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7"/>
      <c r="V170" s="197"/>
      <c r="W170" s="197"/>
      <c r="X170" s="197"/>
      <c r="Y170" s="197"/>
      <c r="Z170" s="197"/>
      <c r="AA170" s="197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  <c r="BD170" s="200"/>
      <c r="BE170" s="200"/>
      <c r="BF170" s="200"/>
      <c r="BG170" s="200"/>
      <c r="BH170" s="200"/>
      <c r="BI170" s="200"/>
      <c r="BJ170" s="200"/>
      <c r="BK170" s="200"/>
      <c r="BL170" s="200"/>
      <c r="BM170" s="200"/>
      <c r="BN170" s="200"/>
      <c r="BO170" s="200"/>
      <c r="BP170" s="200"/>
      <c r="BQ170" s="200"/>
      <c r="BR170" s="200"/>
      <c r="BS170" s="200"/>
      <c r="BT170" s="244"/>
      <c r="BU170" s="244"/>
      <c r="BV170" s="244"/>
      <c r="BW170" s="216"/>
      <c r="BX170" s="43">
        <f t="shared" si="55"/>
        <v>0</v>
      </c>
      <c r="BY170" s="43">
        <f t="shared" si="56"/>
        <v>0</v>
      </c>
      <c r="BZ170" s="43">
        <f t="shared" si="57"/>
        <v>0</v>
      </c>
      <c r="CA170" s="43">
        <f t="shared" si="58"/>
        <v>0</v>
      </c>
      <c r="CB170" s="43">
        <f t="shared" si="59"/>
        <v>0</v>
      </c>
      <c r="CC170" s="43">
        <f t="shared" si="60"/>
        <v>0</v>
      </c>
      <c r="CD170" s="43">
        <f t="shared" si="61"/>
        <v>0</v>
      </c>
      <c r="CE170" s="43" t="e">
        <f t="shared" si="62"/>
        <v>#DIV/0!</v>
      </c>
      <c r="CF170" s="43" t="e">
        <f t="shared" si="63"/>
        <v>#VALUE!</v>
      </c>
      <c r="CG170" s="44" t="e">
        <f t="shared" si="64"/>
        <v>#VALUE!</v>
      </c>
      <c r="CH170" s="43" t="e">
        <f t="shared" si="65"/>
        <v>#VALUE!</v>
      </c>
      <c r="CI170" s="43" t="e">
        <f t="shared" si="66"/>
        <v>#VALUE!</v>
      </c>
      <c r="CJ170" s="44" t="e">
        <f t="shared" si="67"/>
        <v>#VALUE!</v>
      </c>
      <c r="CK170" s="44" t="e">
        <f t="shared" si="68"/>
        <v>#VALUE!</v>
      </c>
      <c r="CL170" t="str">
        <f t="shared" si="69"/>
        <v>19000100</v>
      </c>
      <c r="CM170" s="55">
        <f t="shared" si="70"/>
        <v>0</v>
      </c>
      <c r="CN170" s="147" t="e">
        <f t="shared" si="71"/>
        <v>#DIV/0!</v>
      </c>
      <c r="CO170" s="147" t="e">
        <f t="shared" si="72"/>
        <v>#DIV/0!</v>
      </c>
      <c r="CP170" s="147" t="e">
        <f t="shared" si="73"/>
        <v>#DIV/0!</v>
      </c>
      <c r="CQ170" s="147" t="e">
        <f t="shared" si="74"/>
        <v>#DIV/0!</v>
      </c>
      <c r="CR170" s="147" t="e">
        <f t="shared" si="75"/>
        <v>#DIV/0!</v>
      </c>
      <c r="CS170" s="147" t="e">
        <f t="shared" si="76"/>
        <v>#DIV/0!</v>
      </c>
      <c r="CT170" s="147" t="e">
        <f t="shared" si="77"/>
        <v>#DIV/0!</v>
      </c>
      <c r="CU170" s="147" t="e">
        <f t="shared" si="78"/>
        <v>#DIV/0!</v>
      </c>
      <c r="CV170" s="147" t="e">
        <f t="shared" si="79"/>
        <v>#DIV/0!</v>
      </c>
    </row>
    <row r="171" spans="1:100">
      <c r="A171" s="213" t="str">
        <f t="shared" si="54"/>
        <v xml:space="preserve"> 19000100</v>
      </c>
      <c r="B171" s="217"/>
      <c r="C171" s="193"/>
      <c r="D171" s="200"/>
      <c r="E171" s="200"/>
      <c r="F171" s="200"/>
      <c r="G171" s="200"/>
      <c r="H171" s="200"/>
      <c r="I171" s="194"/>
      <c r="J171" s="194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7"/>
      <c r="V171" s="197"/>
      <c r="W171" s="197"/>
      <c r="X171" s="197"/>
      <c r="Y171" s="197"/>
      <c r="Z171" s="197"/>
      <c r="AA171" s="197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0"/>
      <c r="BM171" s="200"/>
      <c r="BN171" s="200"/>
      <c r="BO171" s="200"/>
      <c r="BP171" s="200"/>
      <c r="BQ171" s="200"/>
      <c r="BR171" s="200"/>
      <c r="BS171" s="200"/>
      <c r="BT171" s="244"/>
      <c r="BU171" s="244"/>
      <c r="BV171" s="244"/>
      <c r="BW171" s="216"/>
      <c r="BX171" s="43">
        <f t="shared" si="55"/>
        <v>0</v>
      </c>
      <c r="BY171" s="43">
        <f t="shared" si="56"/>
        <v>0</v>
      </c>
      <c r="BZ171" s="43">
        <f t="shared" si="57"/>
        <v>0</v>
      </c>
      <c r="CA171" s="43">
        <f t="shared" si="58"/>
        <v>0</v>
      </c>
      <c r="CB171" s="43">
        <f t="shared" si="59"/>
        <v>0</v>
      </c>
      <c r="CC171" s="43">
        <f t="shared" si="60"/>
        <v>0</v>
      </c>
      <c r="CD171" s="43">
        <f t="shared" si="61"/>
        <v>0</v>
      </c>
      <c r="CE171" s="43" t="e">
        <f t="shared" si="62"/>
        <v>#DIV/0!</v>
      </c>
      <c r="CF171" s="43" t="e">
        <f t="shared" si="63"/>
        <v>#VALUE!</v>
      </c>
      <c r="CG171" s="44" t="e">
        <f t="shared" si="64"/>
        <v>#VALUE!</v>
      </c>
      <c r="CH171" s="43" t="e">
        <f t="shared" si="65"/>
        <v>#VALUE!</v>
      </c>
      <c r="CI171" s="43" t="e">
        <f t="shared" si="66"/>
        <v>#VALUE!</v>
      </c>
      <c r="CJ171" s="44" t="e">
        <f t="shared" si="67"/>
        <v>#VALUE!</v>
      </c>
      <c r="CK171" s="44" t="e">
        <f t="shared" si="68"/>
        <v>#VALUE!</v>
      </c>
      <c r="CL171" t="str">
        <f t="shared" si="69"/>
        <v>19000100</v>
      </c>
      <c r="CM171" s="55">
        <f t="shared" si="70"/>
        <v>0</v>
      </c>
      <c r="CN171" s="147" t="e">
        <f t="shared" si="71"/>
        <v>#DIV/0!</v>
      </c>
      <c r="CO171" s="147" t="e">
        <f t="shared" si="72"/>
        <v>#DIV/0!</v>
      </c>
      <c r="CP171" s="147" t="e">
        <f t="shared" si="73"/>
        <v>#DIV/0!</v>
      </c>
      <c r="CQ171" s="147" t="e">
        <f t="shared" si="74"/>
        <v>#DIV/0!</v>
      </c>
      <c r="CR171" s="147" t="e">
        <f t="shared" si="75"/>
        <v>#DIV/0!</v>
      </c>
      <c r="CS171" s="147" t="e">
        <f t="shared" si="76"/>
        <v>#DIV/0!</v>
      </c>
      <c r="CT171" s="147" t="e">
        <f t="shared" si="77"/>
        <v>#DIV/0!</v>
      </c>
      <c r="CU171" s="147" t="e">
        <f t="shared" si="78"/>
        <v>#DIV/0!</v>
      </c>
      <c r="CV171" s="147" t="e">
        <f t="shared" si="79"/>
        <v>#DIV/0!</v>
      </c>
    </row>
    <row r="172" spans="1:100">
      <c r="A172" s="213" t="str">
        <f t="shared" si="54"/>
        <v xml:space="preserve"> 19000100</v>
      </c>
      <c r="B172" s="217"/>
      <c r="C172" s="193"/>
      <c r="D172" s="200"/>
      <c r="E172" s="200"/>
      <c r="F172" s="200"/>
      <c r="G172" s="200"/>
      <c r="H172" s="200"/>
      <c r="I172" s="194"/>
      <c r="J172" s="194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7"/>
      <c r="V172" s="197"/>
      <c r="W172" s="197"/>
      <c r="X172" s="197"/>
      <c r="Y172" s="197"/>
      <c r="Z172" s="197"/>
      <c r="AA172" s="197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0"/>
      <c r="BM172" s="200"/>
      <c r="BN172" s="200"/>
      <c r="BO172" s="200"/>
      <c r="BP172" s="200"/>
      <c r="BQ172" s="200"/>
      <c r="BR172" s="200"/>
      <c r="BS172" s="200"/>
      <c r="BT172" s="244"/>
      <c r="BU172" s="244"/>
      <c r="BV172" s="244"/>
      <c r="BW172" s="216"/>
      <c r="BX172" s="43">
        <f t="shared" si="55"/>
        <v>0</v>
      </c>
      <c r="BY172" s="43">
        <f t="shared" si="56"/>
        <v>0</v>
      </c>
      <c r="BZ172" s="43">
        <f t="shared" si="57"/>
        <v>0</v>
      </c>
      <c r="CA172" s="43">
        <f t="shared" si="58"/>
        <v>0</v>
      </c>
      <c r="CB172" s="43">
        <f t="shared" si="59"/>
        <v>0</v>
      </c>
      <c r="CC172" s="43">
        <f t="shared" si="60"/>
        <v>0</v>
      </c>
      <c r="CD172" s="43">
        <f t="shared" si="61"/>
        <v>0</v>
      </c>
      <c r="CE172" s="43" t="e">
        <f t="shared" si="62"/>
        <v>#DIV/0!</v>
      </c>
      <c r="CF172" s="43" t="e">
        <f t="shared" si="63"/>
        <v>#VALUE!</v>
      </c>
      <c r="CG172" s="44" t="e">
        <f t="shared" si="64"/>
        <v>#VALUE!</v>
      </c>
      <c r="CH172" s="43" t="e">
        <f t="shared" si="65"/>
        <v>#VALUE!</v>
      </c>
      <c r="CI172" s="43" t="e">
        <f t="shared" si="66"/>
        <v>#VALUE!</v>
      </c>
      <c r="CJ172" s="44" t="e">
        <f t="shared" si="67"/>
        <v>#VALUE!</v>
      </c>
      <c r="CK172" s="44" t="e">
        <f t="shared" si="68"/>
        <v>#VALUE!</v>
      </c>
      <c r="CL172" t="str">
        <f t="shared" si="69"/>
        <v>19000100</v>
      </c>
      <c r="CM172" s="55">
        <f t="shared" si="70"/>
        <v>0</v>
      </c>
      <c r="CN172" s="147" t="e">
        <f t="shared" si="71"/>
        <v>#DIV/0!</v>
      </c>
      <c r="CO172" s="147" t="e">
        <f t="shared" si="72"/>
        <v>#DIV/0!</v>
      </c>
      <c r="CP172" s="147" t="e">
        <f t="shared" si="73"/>
        <v>#DIV/0!</v>
      </c>
      <c r="CQ172" s="147" t="e">
        <f t="shared" si="74"/>
        <v>#DIV/0!</v>
      </c>
      <c r="CR172" s="147" t="e">
        <f t="shared" si="75"/>
        <v>#DIV/0!</v>
      </c>
      <c r="CS172" s="147" t="e">
        <f t="shared" si="76"/>
        <v>#DIV/0!</v>
      </c>
      <c r="CT172" s="147" t="e">
        <f t="shared" si="77"/>
        <v>#DIV/0!</v>
      </c>
      <c r="CU172" s="147" t="e">
        <f t="shared" si="78"/>
        <v>#DIV/0!</v>
      </c>
      <c r="CV172" s="147" t="e">
        <f t="shared" si="79"/>
        <v>#DIV/0!</v>
      </c>
    </row>
    <row r="173" spans="1:100">
      <c r="A173" s="213" t="str">
        <f t="shared" si="54"/>
        <v xml:space="preserve"> 19000100</v>
      </c>
      <c r="B173" s="217"/>
      <c r="C173" s="193"/>
      <c r="D173" s="200"/>
      <c r="E173" s="200"/>
      <c r="F173" s="200"/>
      <c r="G173" s="200"/>
      <c r="H173" s="200"/>
      <c r="I173" s="194"/>
      <c r="J173" s="194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7"/>
      <c r="V173" s="197"/>
      <c r="W173" s="197"/>
      <c r="X173" s="197"/>
      <c r="Y173" s="197"/>
      <c r="Z173" s="197"/>
      <c r="AA173" s="197"/>
      <c r="AB173" s="200"/>
      <c r="AC173" s="200"/>
      <c r="AD173" s="200"/>
      <c r="AE173" s="200"/>
      <c r="AF173" s="200"/>
      <c r="AG173" s="200"/>
      <c r="AH173" s="200"/>
      <c r="AI173" s="200"/>
      <c r="AJ173" s="200"/>
      <c r="AK173" s="200"/>
      <c r="AL173" s="200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200"/>
      <c r="AZ173" s="200"/>
      <c r="BA173" s="200"/>
      <c r="BB173" s="200"/>
      <c r="BC173" s="200"/>
      <c r="BD173" s="200"/>
      <c r="BE173" s="200"/>
      <c r="BF173" s="200"/>
      <c r="BG173" s="200"/>
      <c r="BH173" s="200"/>
      <c r="BI173" s="200"/>
      <c r="BJ173" s="200"/>
      <c r="BK173" s="200"/>
      <c r="BL173" s="200"/>
      <c r="BM173" s="200"/>
      <c r="BN173" s="200"/>
      <c r="BO173" s="200"/>
      <c r="BP173" s="200"/>
      <c r="BQ173" s="200"/>
      <c r="BR173" s="200"/>
      <c r="BS173" s="200"/>
      <c r="BT173" s="244"/>
      <c r="BU173" s="244"/>
      <c r="BV173" s="244"/>
      <c r="BW173" s="216"/>
      <c r="BX173" s="43">
        <f t="shared" si="55"/>
        <v>0</v>
      </c>
      <c r="BY173" s="43">
        <f t="shared" si="56"/>
        <v>0</v>
      </c>
      <c r="BZ173" s="43">
        <f t="shared" si="57"/>
        <v>0</v>
      </c>
      <c r="CA173" s="43">
        <f t="shared" si="58"/>
        <v>0</v>
      </c>
      <c r="CB173" s="43">
        <f t="shared" si="59"/>
        <v>0</v>
      </c>
      <c r="CC173" s="43">
        <f t="shared" si="60"/>
        <v>0</v>
      </c>
      <c r="CD173" s="43">
        <f t="shared" si="61"/>
        <v>0</v>
      </c>
      <c r="CE173" s="43" t="e">
        <f t="shared" si="62"/>
        <v>#DIV/0!</v>
      </c>
      <c r="CF173" s="43" t="e">
        <f t="shared" si="63"/>
        <v>#VALUE!</v>
      </c>
      <c r="CG173" s="44" t="e">
        <f t="shared" si="64"/>
        <v>#VALUE!</v>
      </c>
      <c r="CH173" s="43" t="e">
        <f t="shared" si="65"/>
        <v>#VALUE!</v>
      </c>
      <c r="CI173" s="43" t="e">
        <f t="shared" si="66"/>
        <v>#VALUE!</v>
      </c>
      <c r="CJ173" s="44" t="e">
        <f t="shared" si="67"/>
        <v>#VALUE!</v>
      </c>
      <c r="CK173" s="44" t="e">
        <f t="shared" si="68"/>
        <v>#VALUE!</v>
      </c>
      <c r="CL173" t="str">
        <f t="shared" ref="CL173:CL206" si="80">TEXT(F173,"rrrrmmdd")</f>
        <v>19000100</v>
      </c>
      <c r="CM173" s="55">
        <f t="shared" si="70"/>
        <v>0</v>
      </c>
      <c r="CN173" s="147" t="e">
        <f t="shared" si="71"/>
        <v>#DIV/0!</v>
      </c>
      <c r="CO173" s="147" t="e">
        <f t="shared" si="72"/>
        <v>#DIV/0!</v>
      </c>
      <c r="CP173" s="147" t="e">
        <f t="shared" si="73"/>
        <v>#DIV/0!</v>
      </c>
      <c r="CQ173" s="147" t="e">
        <f t="shared" si="74"/>
        <v>#DIV/0!</v>
      </c>
      <c r="CR173" s="147" t="e">
        <f t="shared" si="75"/>
        <v>#DIV/0!</v>
      </c>
      <c r="CS173" s="147" t="e">
        <f t="shared" si="76"/>
        <v>#DIV/0!</v>
      </c>
      <c r="CT173" s="147" t="e">
        <f t="shared" si="77"/>
        <v>#DIV/0!</v>
      </c>
      <c r="CU173" s="147" t="e">
        <f t="shared" si="78"/>
        <v>#DIV/0!</v>
      </c>
      <c r="CV173" s="147" t="e">
        <f t="shared" si="79"/>
        <v>#DIV/0!</v>
      </c>
    </row>
    <row r="174" spans="1:100">
      <c r="A174" s="213" t="str">
        <f t="shared" si="54"/>
        <v xml:space="preserve"> 19000100</v>
      </c>
      <c r="B174" s="217"/>
      <c r="C174" s="193"/>
      <c r="D174" s="200"/>
      <c r="E174" s="200"/>
      <c r="F174" s="200"/>
      <c r="G174" s="200"/>
      <c r="H174" s="200"/>
      <c r="I174" s="194"/>
      <c r="J174" s="194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7"/>
      <c r="V174" s="197"/>
      <c r="W174" s="197"/>
      <c r="X174" s="197"/>
      <c r="Y174" s="197"/>
      <c r="Z174" s="197"/>
      <c r="AA174" s="197"/>
      <c r="AB174" s="200"/>
      <c r="AC174" s="200"/>
      <c r="AD174" s="200"/>
      <c r="AE174" s="200"/>
      <c r="AF174" s="200"/>
      <c r="AG174" s="200"/>
      <c r="AH174" s="200"/>
      <c r="AI174" s="200"/>
      <c r="AJ174" s="200"/>
      <c r="AK174" s="200"/>
      <c r="AL174" s="200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  <c r="BD174" s="200"/>
      <c r="BE174" s="200"/>
      <c r="BF174" s="200"/>
      <c r="BG174" s="200"/>
      <c r="BH174" s="200"/>
      <c r="BI174" s="200"/>
      <c r="BJ174" s="200"/>
      <c r="BK174" s="200"/>
      <c r="BL174" s="200"/>
      <c r="BM174" s="200"/>
      <c r="BN174" s="200"/>
      <c r="BO174" s="200"/>
      <c r="BP174" s="200"/>
      <c r="BQ174" s="200"/>
      <c r="BR174" s="200"/>
      <c r="BS174" s="200"/>
      <c r="BT174" s="244"/>
      <c r="BU174" s="244"/>
      <c r="BV174" s="244"/>
      <c r="BW174" s="216"/>
      <c r="BX174" s="43">
        <f t="shared" si="55"/>
        <v>0</v>
      </c>
      <c r="BY174" s="43">
        <f t="shared" si="56"/>
        <v>0</v>
      </c>
      <c r="BZ174" s="43">
        <f t="shared" si="57"/>
        <v>0</v>
      </c>
      <c r="CA174" s="43">
        <f t="shared" si="58"/>
        <v>0</v>
      </c>
      <c r="CB174" s="43">
        <f t="shared" si="59"/>
        <v>0</v>
      </c>
      <c r="CC174" s="43">
        <f t="shared" si="60"/>
        <v>0</v>
      </c>
      <c r="CD174" s="43">
        <f t="shared" si="61"/>
        <v>0</v>
      </c>
      <c r="CE174" s="43" t="e">
        <f t="shared" si="62"/>
        <v>#DIV/0!</v>
      </c>
      <c r="CF174" s="43" t="e">
        <f t="shared" si="63"/>
        <v>#VALUE!</v>
      </c>
      <c r="CG174" s="44" t="e">
        <f t="shared" si="64"/>
        <v>#VALUE!</v>
      </c>
      <c r="CH174" s="43" t="e">
        <f t="shared" si="65"/>
        <v>#VALUE!</v>
      </c>
      <c r="CI174" s="43" t="e">
        <f t="shared" si="66"/>
        <v>#VALUE!</v>
      </c>
      <c r="CJ174" s="44" t="e">
        <f t="shared" si="67"/>
        <v>#VALUE!</v>
      </c>
      <c r="CK174" s="44" t="e">
        <f t="shared" si="68"/>
        <v>#VALUE!</v>
      </c>
      <c r="CL174" t="str">
        <f t="shared" si="80"/>
        <v>19000100</v>
      </c>
      <c r="CM174" s="55">
        <f t="shared" si="70"/>
        <v>0</v>
      </c>
      <c r="CN174" s="147" t="e">
        <f t="shared" si="71"/>
        <v>#DIV/0!</v>
      </c>
      <c r="CO174" s="147" t="e">
        <f t="shared" si="72"/>
        <v>#DIV/0!</v>
      </c>
      <c r="CP174" s="147" t="e">
        <f t="shared" si="73"/>
        <v>#DIV/0!</v>
      </c>
      <c r="CQ174" s="147" t="e">
        <f t="shared" si="74"/>
        <v>#DIV/0!</v>
      </c>
      <c r="CR174" s="147" t="e">
        <f t="shared" si="75"/>
        <v>#DIV/0!</v>
      </c>
      <c r="CS174" s="147" t="e">
        <f t="shared" si="76"/>
        <v>#DIV/0!</v>
      </c>
      <c r="CT174" s="147" t="e">
        <f t="shared" si="77"/>
        <v>#DIV/0!</v>
      </c>
      <c r="CU174" s="147" t="e">
        <f t="shared" si="78"/>
        <v>#DIV/0!</v>
      </c>
      <c r="CV174" s="147" t="e">
        <f t="shared" si="79"/>
        <v>#DIV/0!</v>
      </c>
    </row>
    <row r="175" spans="1:100">
      <c r="A175" s="213" t="str">
        <f t="shared" si="54"/>
        <v xml:space="preserve"> 19000100</v>
      </c>
      <c r="B175" s="217"/>
      <c r="C175" s="193"/>
      <c r="D175" s="200"/>
      <c r="E175" s="200"/>
      <c r="F175" s="200"/>
      <c r="G175" s="200"/>
      <c r="H175" s="200"/>
      <c r="I175" s="194"/>
      <c r="J175" s="194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7"/>
      <c r="V175" s="197"/>
      <c r="W175" s="197"/>
      <c r="X175" s="197"/>
      <c r="Y175" s="197"/>
      <c r="Z175" s="197"/>
      <c r="AA175" s="197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  <c r="BD175" s="200"/>
      <c r="BE175" s="200"/>
      <c r="BF175" s="200"/>
      <c r="BG175" s="200"/>
      <c r="BH175" s="200"/>
      <c r="BI175" s="200"/>
      <c r="BJ175" s="200"/>
      <c r="BK175" s="200"/>
      <c r="BL175" s="200"/>
      <c r="BM175" s="200"/>
      <c r="BN175" s="200"/>
      <c r="BO175" s="200"/>
      <c r="BP175" s="200"/>
      <c r="BQ175" s="200"/>
      <c r="BR175" s="200"/>
      <c r="BS175" s="200"/>
      <c r="BT175" s="244"/>
      <c r="BU175" s="244"/>
      <c r="BV175" s="244"/>
      <c r="BW175" s="216"/>
      <c r="BX175" s="43">
        <f t="shared" si="55"/>
        <v>0</v>
      </c>
      <c r="BY175" s="43">
        <f t="shared" si="56"/>
        <v>0</v>
      </c>
      <c r="BZ175" s="43">
        <f t="shared" si="57"/>
        <v>0</v>
      </c>
      <c r="CA175" s="43">
        <f t="shared" si="58"/>
        <v>0</v>
      </c>
      <c r="CB175" s="43">
        <f t="shared" si="59"/>
        <v>0</v>
      </c>
      <c r="CC175" s="43">
        <f t="shared" si="60"/>
        <v>0</v>
      </c>
      <c r="CD175" s="43">
        <f t="shared" si="61"/>
        <v>0</v>
      </c>
      <c r="CE175" s="43" t="e">
        <f t="shared" si="62"/>
        <v>#DIV/0!</v>
      </c>
      <c r="CF175" s="43" t="e">
        <f t="shared" si="63"/>
        <v>#VALUE!</v>
      </c>
      <c r="CG175" s="44" t="e">
        <f t="shared" si="64"/>
        <v>#VALUE!</v>
      </c>
      <c r="CH175" s="43" t="e">
        <f t="shared" si="65"/>
        <v>#VALUE!</v>
      </c>
      <c r="CI175" s="43" t="e">
        <f t="shared" si="66"/>
        <v>#VALUE!</v>
      </c>
      <c r="CJ175" s="44" t="e">
        <f t="shared" si="67"/>
        <v>#VALUE!</v>
      </c>
      <c r="CK175" s="44" t="e">
        <f t="shared" si="68"/>
        <v>#VALUE!</v>
      </c>
      <c r="CL175" t="str">
        <f t="shared" si="80"/>
        <v>19000100</v>
      </c>
      <c r="CM175" s="55">
        <f t="shared" si="70"/>
        <v>0</v>
      </c>
      <c r="CN175" s="147" t="e">
        <f t="shared" si="71"/>
        <v>#DIV/0!</v>
      </c>
      <c r="CO175" s="147" t="e">
        <f t="shared" si="72"/>
        <v>#DIV/0!</v>
      </c>
      <c r="CP175" s="147" t="e">
        <f t="shared" si="73"/>
        <v>#DIV/0!</v>
      </c>
      <c r="CQ175" s="147" t="e">
        <f t="shared" si="74"/>
        <v>#DIV/0!</v>
      </c>
      <c r="CR175" s="147" t="e">
        <f t="shared" si="75"/>
        <v>#DIV/0!</v>
      </c>
      <c r="CS175" s="147" t="e">
        <f t="shared" si="76"/>
        <v>#DIV/0!</v>
      </c>
      <c r="CT175" s="147" t="e">
        <f t="shared" si="77"/>
        <v>#DIV/0!</v>
      </c>
      <c r="CU175" s="147" t="e">
        <f t="shared" si="78"/>
        <v>#DIV/0!</v>
      </c>
      <c r="CV175" s="147" t="e">
        <f t="shared" si="79"/>
        <v>#DIV/0!</v>
      </c>
    </row>
    <row r="176" spans="1:100">
      <c r="A176" s="213" t="str">
        <f t="shared" si="54"/>
        <v xml:space="preserve"> 19000100</v>
      </c>
      <c r="B176" s="217"/>
      <c r="C176" s="193"/>
      <c r="D176" s="200"/>
      <c r="E176" s="200"/>
      <c r="F176" s="200"/>
      <c r="G176" s="200"/>
      <c r="H176" s="200"/>
      <c r="I176" s="194"/>
      <c r="J176" s="194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7"/>
      <c r="V176" s="197"/>
      <c r="W176" s="197"/>
      <c r="X176" s="197"/>
      <c r="Y176" s="197"/>
      <c r="Z176" s="197"/>
      <c r="AA176" s="197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200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200"/>
      <c r="BD176" s="200"/>
      <c r="BE176" s="200"/>
      <c r="BF176" s="200"/>
      <c r="BG176" s="200"/>
      <c r="BH176" s="200"/>
      <c r="BI176" s="200"/>
      <c r="BJ176" s="200"/>
      <c r="BK176" s="200"/>
      <c r="BL176" s="200"/>
      <c r="BM176" s="200"/>
      <c r="BN176" s="200"/>
      <c r="BO176" s="200"/>
      <c r="BP176" s="200"/>
      <c r="BQ176" s="200"/>
      <c r="BR176" s="200"/>
      <c r="BS176" s="200"/>
      <c r="BT176" s="244"/>
      <c r="BU176" s="244"/>
      <c r="BV176" s="244"/>
      <c r="BW176" s="216"/>
      <c r="BX176" s="43">
        <f t="shared" si="55"/>
        <v>0</v>
      </c>
      <c r="BY176" s="43">
        <f t="shared" si="56"/>
        <v>0</v>
      </c>
      <c r="BZ176" s="43">
        <f t="shared" si="57"/>
        <v>0</v>
      </c>
      <c r="CA176" s="43">
        <f t="shared" si="58"/>
        <v>0</v>
      </c>
      <c r="CB176" s="43">
        <f t="shared" si="59"/>
        <v>0</v>
      </c>
      <c r="CC176" s="43">
        <f t="shared" si="60"/>
        <v>0</v>
      </c>
      <c r="CD176" s="43">
        <f t="shared" si="61"/>
        <v>0</v>
      </c>
      <c r="CE176" s="43" t="e">
        <f t="shared" si="62"/>
        <v>#DIV/0!</v>
      </c>
      <c r="CF176" s="43" t="e">
        <f t="shared" si="63"/>
        <v>#VALUE!</v>
      </c>
      <c r="CG176" s="44" t="e">
        <f t="shared" si="64"/>
        <v>#VALUE!</v>
      </c>
      <c r="CH176" s="43" t="e">
        <f t="shared" si="65"/>
        <v>#VALUE!</v>
      </c>
      <c r="CI176" s="43" t="e">
        <f t="shared" si="66"/>
        <v>#VALUE!</v>
      </c>
      <c r="CJ176" s="44" t="e">
        <f t="shared" si="67"/>
        <v>#VALUE!</v>
      </c>
      <c r="CK176" s="44" t="e">
        <f t="shared" si="68"/>
        <v>#VALUE!</v>
      </c>
      <c r="CL176" t="str">
        <f t="shared" si="80"/>
        <v>19000100</v>
      </c>
      <c r="CM176" s="55">
        <f t="shared" si="70"/>
        <v>0</v>
      </c>
      <c r="CN176" s="147" t="e">
        <f t="shared" si="71"/>
        <v>#DIV/0!</v>
      </c>
      <c r="CO176" s="147" t="e">
        <f t="shared" si="72"/>
        <v>#DIV/0!</v>
      </c>
      <c r="CP176" s="147" t="e">
        <f t="shared" si="73"/>
        <v>#DIV/0!</v>
      </c>
      <c r="CQ176" s="147" t="e">
        <f t="shared" si="74"/>
        <v>#DIV/0!</v>
      </c>
      <c r="CR176" s="147" t="e">
        <f t="shared" si="75"/>
        <v>#DIV/0!</v>
      </c>
      <c r="CS176" s="147" t="e">
        <f t="shared" si="76"/>
        <v>#DIV/0!</v>
      </c>
      <c r="CT176" s="147" t="e">
        <f t="shared" si="77"/>
        <v>#DIV/0!</v>
      </c>
      <c r="CU176" s="147" t="e">
        <f t="shared" si="78"/>
        <v>#DIV/0!</v>
      </c>
      <c r="CV176" s="147" t="e">
        <f t="shared" si="79"/>
        <v>#DIV/0!</v>
      </c>
    </row>
    <row r="177" spans="1:100">
      <c r="A177" s="213" t="str">
        <f t="shared" si="54"/>
        <v xml:space="preserve"> 19000100</v>
      </c>
      <c r="B177" s="217"/>
      <c r="C177" s="193"/>
      <c r="D177" s="200"/>
      <c r="E177" s="200"/>
      <c r="F177" s="200"/>
      <c r="G177" s="200"/>
      <c r="H177" s="200"/>
      <c r="I177" s="194"/>
      <c r="J177" s="194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7"/>
      <c r="V177" s="197"/>
      <c r="W177" s="197"/>
      <c r="X177" s="197"/>
      <c r="Y177" s="197"/>
      <c r="Z177" s="197"/>
      <c r="AA177" s="197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200"/>
      <c r="BD177" s="200"/>
      <c r="BE177" s="200"/>
      <c r="BF177" s="200"/>
      <c r="BG177" s="200"/>
      <c r="BH177" s="200"/>
      <c r="BI177" s="200"/>
      <c r="BJ177" s="200"/>
      <c r="BK177" s="200"/>
      <c r="BL177" s="200"/>
      <c r="BM177" s="200"/>
      <c r="BN177" s="200"/>
      <c r="BO177" s="200"/>
      <c r="BP177" s="200"/>
      <c r="BQ177" s="200"/>
      <c r="BR177" s="200"/>
      <c r="BS177" s="200"/>
      <c r="BT177" s="244"/>
      <c r="BU177" s="244"/>
      <c r="BV177" s="244"/>
      <c r="BW177" s="216"/>
      <c r="BX177" s="43">
        <f t="shared" si="55"/>
        <v>0</v>
      </c>
      <c r="BY177" s="43">
        <f t="shared" si="56"/>
        <v>0</v>
      </c>
      <c r="BZ177" s="43">
        <f t="shared" si="57"/>
        <v>0</v>
      </c>
      <c r="CA177" s="43">
        <f t="shared" si="58"/>
        <v>0</v>
      </c>
      <c r="CB177" s="43">
        <f t="shared" si="59"/>
        <v>0</v>
      </c>
      <c r="CC177" s="43">
        <f t="shared" si="60"/>
        <v>0</v>
      </c>
      <c r="CD177" s="43">
        <f t="shared" si="61"/>
        <v>0</v>
      </c>
      <c r="CE177" s="43" t="e">
        <f t="shared" si="62"/>
        <v>#DIV/0!</v>
      </c>
      <c r="CF177" s="43" t="e">
        <f t="shared" si="63"/>
        <v>#VALUE!</v>
      </c>
      <c r="CG177" s="44" t="e">
        <f t="shared" si="64"/>
        <v>#VALUE!</v>
      </c>
      <c r="CH177" s="43" t="e">
        <f t="shared" si="65"/>
        <v>#VALUE!</v>
      </c>
      <c r="CI177" s="43" t="e">
        <f t="shared" si="66"/>
        <v>#VALUE!</v>
      </c>
      <c r="CJ177" s="44" t="e">
        <f t="shared" si="67"/>
        <v>#VALUE!</v>
      </c>
      <c r="CK177" s="44" t="e">
        <f t="shared" si="68"/>
        <v>#VALUE!</v>
      </c>
      <c r="CL177" t="str">
        <f t="shared" si="80"/>
        <v>19000100</v>
      </c>
      <c r="CM177" s="55">
        <f t="shared" si="70"/>
        <v>0</v>
      </c>
      <c r="CN177" s="147" t="e">
        <f t="shared" si="71"/>
        <v>#DIV/0!</v>
      </c>
      <c r="CO177" s="147" t="e">
        <f t="shared" si="72"/>
        <v>#DIV/0!</v>
      </c>
      <c r="CP177" s="147" t="e">
        <f t="shared" si="73"/>
        <v>#DIV/0!</v>
      </c>
      <c r="CQ177" s="147" t="e">
        <f t="shared" si="74"/>
        <v>#DIV/0!</v>
      </c>
      <c r="CR177" s="147" t="e">
        <f t="shared" si="75"/>
        <v>#DIV/0!</v>
      </c>
      <c r="CS177" s="147" t="e">
        <f t="shared" si="76"/>
        <v>#DIV/0!</v>
      </c>
      <c r="CT177" s="147" t="e">
        <f t="shared" si="77"/>
        <v>#DIV/0!</v>
      </c>
      <c r="CU177" s="147" t="e">
        <f t="shared" si="78"/>
        <v>#DIV/0!</v>
      </c>
      <c r="CV177" s="147" t="e">
        <f t="shared" si="79"/>
        <v>#DIV/0!</v>
      </c>
    </row>
    <row r="178" spans="1:100">
      <c r="A178" s="213" t="str">
        <f t="shared" si="54"/>
        <v xml:space="preserve"> 19000100</v>
      </c>
      <c r="B178" s="217"/>
      <c r="C178" s="193"/>
      <c r="D178" s="200"/>
      <c r="E178" s="200"/>
      <c r="F178" s="200"/>
      <c r="G178" s="200"/>
      <c r="H178" s="200"/>
      <c r="I178" s="194"/>
      <c r="J178" s="194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7"/>
      <c r="V178" s="197"/>
      <c r="W178" s="197"/>
      <c r="X178" s="197"/>
      <c r="Y178" s="197"/>
      <c r="Z178" s="197"/>
      <c r="AA178" s="197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  <c r="BD178" s="200"/>
      <c r="BE178" s="200"/>
      <c r="BF178" s="200"/>
      <c r="BG178" s="200"/>
      <c r="BH178" s="200"/>
      <c r="BI178" s="200"/>
      <c r="BJ178" s="200"/>
      <c r="BK178" s="200"/>
      <c r="BL178" s="200"/>
      <c r="BM178" s="200"/>
      <c r="BN178" s="200"/>
      <c r="BO178" s="200"/>
      <c r="BP178" s="200"/>
      <c r="BQ178" s="200"/>
      <c r="BR178" s="200"/>
      <c r="BS178" s="200"/>
      <c r="BT178" s="244"/>
      <c r="BU178" s="244"/>
      <c r="BV178" s="244"/>
      <c r="BW178" s="216"/>
      <c r="BX178" s="43">
        <f t="shared" si="55"/>
        <v>0</v>
      </c>
      <c r="BY178" s="43">
        <f t="shared" si="56"/>
        <v>0</v>
      </c>
      <c r="BZ178" s="43">
        <f t="shared" si="57"/>
        <v>0</v>
      </c>
      <c r="CA178" s="43">
        <f t="shared" si="58"/>
        <v>0</v>
      </c>
      <c r="CB178" s="43">
        <f t="shared" si="59"/>
        <v>0</v>
      </c>
      <c r="CC178" s="43">
        <f t="shared" si="60"/>
        <v>0</v>
      </c>
      <c r="CD178" s="43">
        <f t="shared" si="61"/>
        <v>0</v>
      </c>
      <c r="CE178" s="43" t="e">
        <f t="shared" si="62"/>
        <v>#DIV/0!</v>
      </c>
      <c r="CF178" s="43" t="e">
        <f t="shared" si="63"/>
        <v>#VALUE!</v>
      </c>
      <c r="CG178" s="44" t="e">
        <f t="shared" si="64"/>
        <v>#VALUE!</v>
      </c>
      <c r="CH178" s="43" t="e">
        <f t="shared" si="65"/>
        <v>#VALUE!</v>
      </c>
      <c r="CI178" s="43" t="e">
        <f t="shared" si="66"/>
        <v>#VALUE!</v>
      </c>
      <c r="CJ178" s="44" t="e">
        <f t="shared" si="67"/>
        <v>#VALUE!</v>
      </c>
      <c r="CK178" s="44" t="e">
        <f t="shared" si="68"/>
        <v>#VALUE!</v>
      </c>
      <c r="CL178" t="str">
        <f t="shared" si="80"/>
        <v>19000100</v>
      </c>
      <c r="CM178" s="55">
        <f t="shared" si="70"/>
        <v>0</v>
      </c>
      <c r="CN178" s="147" t="e">
        <f t="shared" si="71"/>
        <v>#DIV/0!</v>
      </c>
      <c r="CO178" s="147" t="e">
        <f t="shared" si="72"/>
        <v>#DIV/0!</v>
      </c>
      <c r="CP178" s="147" t="e">
        <f t="shared" si="73"/>
        <v>#DIV/0!</v>
      </c>
      <c r="CQ178" s="147" t="e">
        <f t="shared" si="74"/>
        <v>#DIV/0!</v>
      </c>
      <c r="CR178" s="147" t="e">
        <f t="shared" si="75"/>
        <v>#DIV/0!</v>
      </c>
      <c r="CS178" s="147" t="e">
        <f t="shared" si="76"/>
        <v>#DIV/0!</v>
      </c>
      <c r="CT178" s="147" t="e">
        <f t="shared" si="77"/>
        <v>#DIV/0!</v>
      </c>
      <c r="CU178" s="147" t="e">
        <f t="shared" si="78"/>
        <v>#DIV/0!</v>
      </c>
      <c r="CV178" s="147" t="e">
        <f t="shared" si="79"/>
        <v>#DIV/0!</v>
      </c>
    </row>
    <row r="179" spans="1:100">
      <c r="A179" s="213" t="str">
        <f t="shared" si="54"/>
        <v xml:space="preserve"> 19000100</v>
      </c>
      <c r="B179" s="217"/>
      <c r="C179" s="193"/>
      <c r="D179" s="200"/>
      <c r="E179" s="200"/>
      <c r="F179" s="200"/>
      <c r="G179" s="200"/>
      <c r="H179" s="200"/>
      <c r="I179" s="194"/>
      <c r="J179" s="194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7"/>
      <c r="V179" s="197"/>
      <c r="W179" s="197"/>
      <c r="X179" s="197"/>
      <c r="Y179" s="197"/>
      <c r="Z179" s="197"/>
      <c r="AA179" s="197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200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/>
      <c r="BB179" s="200"/>
      <c r="BC179" s="200"/>
      <c r="BD179" s="200"/>
      <c r="BE179" s="200"/>
      <c r="BF179" s="200"/>
      <c r="BG179" s="200"/>
      <c r="BH179" s="200"/>
      <c r="BI179" s="200"/>
      <c r="BJ179" s="200"/>
      <c r="BK179" s="200"/>
      <c r="BL179" s="200"/>
      <c r="BM179" s="200"/>
      <c r="BN179" s="200"/>
      <c r="BO179" s="200"/>
      <c r="BP179" s="200"/>
      <c r="BQ179" s="200"/>
      <c r="BR179" s="200"/>
      <c r="BS179" s="200"/>
      <c r="BT179" s="244"/>
      <c r="BU179" s="244"/>
      <c r="BV179" s="244"/>
      <c r="BW179" s="216"/>
      <c r="BX179" s="43">
        <f t="shared" si="55"/>
        <v>0</v>
      </c>
      <c r="BY179" s="43">
        <f t="shared" si="56"/>
        <v>0</v>
      </c>
      <c r="BZ179" s="43">
        <f t="shared" si="57"/>
        <v>0</v>
      </c>
      <c r="CA179" s="43">
        <f t="shared" si="58"/>
        <v>0</v>
      </c>
      <c r="CB179" s="43">
        <f t="shared" si="59"/>
        <v>0</v>
      </c>
      <c r="CC179" s="43">
        <f t="shared" si="60"/>
        <v>0</v>
      </c>
      <c r="CD179" s="43">
        <f t="shared" si="61"/>
        <v>0</v>
      </c>
      <c r="CE179" s="43" t="e">
        <f t="shared" si="62"/>
        <v>#DIV/0!</v>
      </c>
      <c r="CF179" s="43" t="e">
        <f t="shared" si="63"/>
        <v>#VALUE!</v>
      </c>
      <c r="CG179" s="44" t="e">
        <f t="shared" si="64"/>
        <v>#VALUE!</v>
      </c>
      <c r="CH179" s="43" t="e">
        <f t="shared" si="65"/>
        <v>#VALUE!</v>
      </c>
      <c r="CI179" s="43" t="e">
        <f t="shared" si="66"/>
        <v>#VALUE!</v>
      </c>
      <c r="CJ179" s="44" t="e">
        <f t="shared" si="67"/>
        <v>#VALUE!</v>
      </c>
      <c r="CK179" s="44" t="e">
        <f t="shared" si="68"/>
        <v>#VALUE!</v>
      </c>
      <c r="CL179" t="str">
        <f t="shared" si="80"/>
        <v>19000100</v>
      </c>
      <c r="CM179" s="55">
        <f t="shared" si="70"/>
        <v>0</v>
      </c>
      <c r="CN179" s="147" t="e">
        <f t="shared" si="71"/>
        <v>#DIV/0!</v>
      </c>
      <c r="CO179" s="147" t="e">
        <f t="shared" si="72"/>
        <v>#DIV/0!</v>
      </c>
      <c r="CP179" s="147" t="e">
        <f t="shared" si="73"/>
        <v>#DIV/0!</v>
      </c>
      <c r="CQ179" s="147" t="e">
        <f t="shared" si="74"/>
        <v>#DIV/0!</v>
      </c>
      <c r="CR179" s="147" t="e">
        <f t="shared" si="75"/>
        <v>#DIV/0!</v>
      </c>
      <c r="CS179" s="147" t="e">
        <f t="shared" si="76"/>
        <v>#DIV/0!</v>
      </c>
      <c r="CT179" s="147" t="e">
        <f t="shared" si="77"/>
        <v>#DIV/0!</v>
      </c>
      <c r="CU179" s="147" t="e">
        <f t="shared" si="78"/>
        <v>#DIV/0!</v>
      </c>
      <c r="CV179" s="147" t="e">
        <f t="shared" si="79"/>
        <v>#DIV/0!</v>
      </c>
    </row>
    <row r="180" spans="1:100">
      <c r="A180" s="213" t="str">
        <f t="shared" si="54"/>
        <v xml:space="preserve"> 19000100</v>
      </c>
      <c r="B180" s="217"/>
      <c r="C180" s="193"/>
      <c r="D180" s="200"/>
      <c r="E180" s="200"/>
      <c r="F180" s="200"/>
      <c r="G180" s="200"/>
      <c r="H180" s="200"/>
      <c r="I180" s="194"/>
      <c r="J180" s="194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7"/>
      <c r="V180" s="197"/>
      <c r="W180" s="197"/>
      <c r="X180" s="197"/>
      <c r="Y180" s="197"/>
      <c r="Z180" s="197"/>
      <c r="AA180" s="197"/>
      <c r="AB180" s="200"/>
      <c r="AC180" s="200"/>
      <c r="AD180" s="200"/>
      <c r="AE180" s="200"/>
      <c r="AF180" s="200"/>
      <c r="AG180" s="200"/>
      <c r="AH180" s="200"/>
      <c r="AI180" s="200"/>
      <c r="AJ180" s="200"/>
      <c r="AK180" s="200"/>
      <c r="AL180" s="200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200"/>
      <c r="BD180" s="200"/>
      <c r="BE180" s="200"/>
      <c r="BF180" s="200"/>
      <c r="BG180" s="200"/>
      <c r="BH180" s="200"/>
      <c r="BI180" s="200"/>
      <c r="BJ180" s="200"/>
      <c r="BK180" s="200"/>
      <c r="BL180" s="200"/>
      <c r="BM180" s="200"/>
      <c r="BN180" s="200"/>
      <c r="BO180" s="200"/>
      <c r="BP180" s="200"/>
      <c r="BQ180" s="200"/>
      <c r="BR180" s="200"/>
      <c r="BS180" s="200"/>
      <c r="BT180" s="244"/>
      <c r="BU180" s="244"/>
      <c r="BV180" s="244"/>
      <c r="BW180" s="216"/>
      <c r="BX180" s="43">
        <f t="shared" si="55"/>
        <v>0</v>
      </c>
      <c r="BY180" s="43">
        <f t="shared" si="56"/>
        <v>0</v>
      </c>
      <c r="BZ180" s="43">
        <f t="shared" si="57"/>
        <v>0</v>
      </c>
      <c r="CA180" s="43">
        <f t="shared" si="58"/>
        <v>0</v>
      </c>
      <c r="CB180" s="43">
        <f t="shared" si="59"/>
        <v>0</v>
      </c>
      <c r="CC180" s="43">
        <f t="shared" si="60"/>
        <v>0</v>
      </c>
      <c r="CD180" s="43">
        <f t="shared" si="61"/>
        <v>0</v>
      </c>
      <c r="CE180" s="43" t="e">
        <f t="shared" si="62"/>
        <v>#DIV/0!</v>
      </c>
      <c r="CF180" s="43" t="e">
        <f t="shared" si="63"/>
        <v>#VALUE!</v>
      </c>
      <c r="CG180" s="44" t="e">
        <f t="shared" si="64"/>
        <v>#VALUE!</v>
      </c>
      <c r="CH180" s="43" t="e">
        <f t="shared" si="65"/>
        <v>#VALUE!</v>
      </c>
      <c r="CI180" s="43" t="e">
        <f t="shared" si="66"/>
        <v>#VALUE!</v>
      </c>
      <c r="CJ180" s="44" t="e">
        <f t="shared" si="67"/>
        <v>#VALUE!</v>
      </c>
      <c r="CK180" s="44" t="e">
        <f t="shared" si="68"/>
        <v>#VALUE!</v>
      </c>
      <c r="CL180" t="str">
        <f t="shared" si="80"/>
        <v>19000100</v>
      </c>
      <c r="CM180" s="55">
        <f t="shared" si="70"/>
        <v>0</v>
      </c>
      <c r="CN180" s="147" t="e">
        <f t="shared" si="71"/>
        <v>#DIV/0!</v>
      </c>
      <c r="CO180" s="147" t="e">
        <f t="shared" si="72"/>
        <v>#DIV/0!</v>
      </c>
      <c r="CP180" s="147" t="e">
        <f t="shared" si="73"/>
        <v>#DIV/0!</v>
      </c>
      <c r="CQ180" s="147" t="e">
        <f t="shared" si="74"/>
        <v>#DIV/0!</v>
      </c>
      <c r="CR180" s="147" t="e">
        <f t="shared" si="75"/>
        <v>#DIV/0!</v>
      </c>
      <c r="CS180" s="147" t="e">
        <f t="shared" si="76"/>
        <v>#DIV/0!</v>
      </c>
      <c r="CT180" s="147" t="e">
        <f t="shared" si="77"/>
        <v>#DIV/0!</v>
      </c>
      <c r="CU180" s="147" t="e">
        <f t="shared" si="78"/>
        <v>#DIV/0!</v>
      </c>
      <c r="CV180" s="147" t="e">
        <f t="shared" si="79"/>
        <v>#DIV/0!</v>
      </c>
    </row>
    <row r="181" spans="1:100">
      <c r="A181" s="213" t="str">
        <f t="shared" si="54"/>
        <v xml:space="preserve"> 19000100</v>
      </c>
      <c r="B181" s="217"/>
      <c r="C181" s="193"/>
      <c r="D181" s="200"/>
      <c r="E181" s="200"/>
      <c r="F181" s="200"/>
      <c r="G181" s="200"/>
      <c r="H181" s="200"/>
      <c r="I181" s="194"/>
      <c r="J181" s="194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7"/>
      <c r="V181" s="197"/>
      <c r="W181" s="197"/>
      <c r="X181" s="197"/>
      <c r="Y181" s="197"/>
      <c r="Z181" s="197"/>
      <c r="AA181" s="197"/>
      <c r="AB181" s="200"/>
      <c r="AC181" s="200"/>
      <c r="AD181" s="200"/>
      <c r="AE181" s="200"/>
      <c r="AF181" s="200"/>
      <c r="AG181" s="200"/>
      <c r="AH181" s="200"/>
      <c r="AI181" s="200"/>
      <c r="AJ181" s="200"/>
      <c r="AK181" s="200"/>
      <c r="AL181" s="200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200"/>
      <c r="AZ181" s="200"/>
      <c r="BA181" s="200"/>
      <c r="BB181" s="200"/>
      <c r="BC181" s="200"/>
      <c r="BD181" s="200"/>
      <c r="BE181" s="200"/>
      <c r="BF181" s="200"/>
      <c r="BG181" s="200"/>
      <c r="BH181" s="200"/>
      <c r="BI181" s="200"/>
      <c r="BJ181" s="200"/>
      <c r="BK181" s="200"/>
      <c r="BL181" s="200"/>
      <c r="BM181" s="200"/>
      <c r="BN181" s="200"/>
      <c r="BO181" s="200"/>
      <c r="BP181" s="200"/>
      <c r="BQ181" s="200"/>
      <c r="BR181" s="200"/>
      <c r="BS181" s="200"/>
      <c r="BT181" s="244"/>
      <c r="BU181" s="244"/>
      <c r="BV181" s="244"/>
      <c r="BW181" s="216"/>
      <c r="BX181" s="43">
        <f t="shared" si="55"/>
        <v>0</v>
      </c>
      <c r="BY181" s="43">
        <f t="shared" si="56"/>
        <v>0</v>
      </c>
      <c r="BZ181" s="43">
        <f t="shared" si="57"/>
        <v>0</v>
      </c>
      <c r="CA181" s="43">
        <f t="shared" si="58"/>
        <v>0</v>
      </c>
      <c r="CB181" s="43">
        <f t="shared" si="59"/>
        <v>0</v>
      </c>
      <c r="CC181" s="43">
        <f t="shared" si="60"/>
        <v>0</v>
      </c>
      <c r="CD181" s="43">
        <f t="shared" si="61"/>
        <v>0</v>
      </c>
      <c r="CE181" s="43" t="e">
        <f t="shared" si="62"/>
        <v>#DIV/0!</v>
      </c>
      <c r="CF181" s="43" t="e">
        <f t="shared" si="63"/>
        <v>#VALUE!</v>
      </c>
      <c r="CG181" s="44" t="e">
        <f t="shared" si="64"/>
        <v>#VALUE!</v>
      </c>
      <c r="CH181" s="43" t="e">
        <f t="shared" si="65"/>
        <v>#VALUE!</v>
      </c>
      <c r="CI181" s="43" t="e">
        <f t="shared" si="66"/>
        <v>#VALUE!</v>
      </c>
      <c r="CJ181" s="44" t="e">
        <f t="shared" si="67"/>
        <v>#VALUE!</v>
      </c>
      <c r="CK181" s="44" t="e">
        <f t="shared" si="68"/>
        <v>#VALUE!</v>
      </c>
      <c r="CL181" t="str">
        <f t="shared" si="80"/>
        <v>19000100</v>
      </c>
      <c r="CM181" s="55">
        <f t="shared" si="70"/>
        <v>0</v>
      </c>
      <c r="CN181" s="147" t="e">
        <f t="shared" si="71"/>
        <v>#DIV/0!</v>
      </c>
      <c r="CO181" s="147" t="e">
        <f t="shared" si="72"/>
        <v>#DIV/0!</v>
      </c>
      <c r="CP181" s="147" t="e">
        <f t="shared" si="73"/>
        <v>#DIV/0!</v>
      </c>
      <c r="CQ181" s="147" t="e">
        <f t="shared" si="74"/>
        <v>#DIV/0!</v>
      </c>
      <c r="CR181" s="147" t="e">
        <f t="shared" si="75"/>
        <v>#DIV/0!</v>
      </c>
      <c r="CS181" s="147" t="e">
        <f t="shared" si="76"/>
        <v>#DIV/0!</v>
      </c>
      <c r="CT181" s="147" t="e">
        <f t="shared" si="77"/>
        <v>#DIV/0!</v>
      </c>
      <c r="CU181" s="147" t="e">
        <f t="shared" si="78"/>
        <v>#DIV/0!</v>
      </c>
      <c r="CV181" s="147" t="e">
        <f t="shared" si="79"/>
        <v>#DIV/0!</v>
      </c>
    </row>
    <row r="182" spans="1:100">
      <c r="A182" s="213" t="str">
        <f t="shared" si="54"/>
        <v xml:space="preserve"> 19000100</v>
      </c>
      <c r="B182" s="217"/>
      <c r="C182" s="193"/>
      <c r="D182" s="200"/>
      <c r="E182" s="200"/>
      <c r="F182" s="200"/>
      <c r="G182" s="200"/>
      <c r="H182" s="200"/>
      <c r="I182" s="194"/>
      <c r="J182" s="194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7"/>
      <c r="V182" s="197"/>
      <c r="W182" s="197"/>
      <c r="X182" s="197"/>
      <c r="Y182" s="197"/>
      <c r="Z182" s="197"/>
      <c r="AA182" s="197"/>
      <c r="AB182" s="200"/>
      <c r="AC182" s="200"/>
      <c r="AD182" s="200"/>
      <c r="AE182" s="200"/>
      <c r="AF182" s="200"/>
      <c r="AG182" s="200"/>
      <c r="AH182" s="200"/>
      <c r="AI182" s="200"/>
      <c r="AJ182" s="200"/>
      <c r="AK182" s="200"/>
      <c r="AL182" s="200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200"/>
      <c r="BB182" s="200"/>
      <c r="BC182" s="200"/>
      <c r="BD182" s="200"/>
      <c r="BE182" s="200"/>
      <c r="BF182" s="200"/>
      <c r="BG182" s="200"/>
      <c r="BH182" s="200"/>
      <c r="BI182" s="200"/>
      <c r="BJ182" s="200"/>
      <c r="BK182" s="200"/>
      <c r="BL182" s="200"/>
      <c r="BM182" s="200"/>
      <c r="BN182" s="200"/>
      <c r="BO182" s="200"/>
      <c r="BP182" s="200"/>
      <c r="BQ182" s="200"/>
      <c r="BR182" s="200"/>
      <c r="BS182" s="200"/>
      <c r="BT182" s="244"/>
      <c r="BU182" s="244"/>
      <c r="BV182" s="244"/>
      <c r="BW182" s="216"/>
      <c r="BX182" s="43">
        <f t="shared" si="55"/>
        <v>0</v>
      </c>
      <c r="BY182" s="43">
        <f t="shared" si="56"/>
        <v>0</v>
      </c>
      <c r="BZ182" s="43">
        <f t="shared" si="57"/>
        <v>0</v>
      </c>
      <c r="CA182" s="43">
        <f t="shared" si="58"/>
        <v>0</v>
      </c>
      <c r="CB182" s="43">
        <f t="shared" si="59"/>
        <v>0</v>
      </c>
      <c r="CC182" s="43">
        <f t="shared" si="60"/>
        <v>0</v>
      </c>
      <c r="CD182" s="43">
        <f t="shared" si="61"/>
        <v>0</v>
      </c>
      <c r="CE182" s="43" t="e">
        <f t="shared" si="62"/>
        <v>#DIV/0!</v>
      </c>
      <c r="CF182" s="43" t="e">
        <f t="shared" si="63"/>
        <v>#VALUE!</v>
      </c>
      <c r="CG182" s="44" t="e">
        <f t="shared" si="64"/>
        <v>#VALUE!</v>
      </c>
      <c r="CH182" s="43" t="e">
        <f t="shared" si="65"/>
        <v>#VALUE!</v>
      </c>
      <c r="CI182" s="43" t="e">
        <f t="shared" si="66"/>
        <v>#VALUE!</v>
      </c>
      <c r="CJ182" s="44" t="e">
        <f t="shared" si="67"/>
        <v>#VALUE!</v>
      </c>
      <c r="CK182" s="44" t="e">
        <f t="shared" si="68"/>
        <v>#VALUE!</v>
      </c>
      <c r="CL182" t="str">
        <f t="shared" si="80"/>
        <v>19000100</v>
      </c>
      <c r="CM182" s="55">
        <f t="shared" si="70"/>
        <v>0</v>
      </c>
      <c r="CN182" s="147" t="e">
        <f t="shared" si="71"/>
        <v>#DIV/0!</v>
      </c>
      <c r="CO182" s="147" t="e">
        <f t="shared" si="72"/>
        <v>#DIV/0!</v>
      </c>
      <c r="CP182" s="147" t="e">
        <f t="shared" si="73"/>
        <v>#DIV/0!</v>
      </c>
      <c r="CQ182" s="147" t="e">
        <f t="shared" si="74"/>
        <v>#DIV/0!</v>
      </c>
      <c r="CR182" s="147" t="e">
        <f t="shared" si="75"/>
        <v>#DIV/0!</v>
      </c>
      <c r="CS182" s="147" t="e">
        <f t="shared" si="76"/>
        <v>#DIV/0!</v>
      </c>
      <c r="CT182" s="147" t="e">
        <f t="shared" si="77"/>
        <v>#DIV/0!</v>
      </c>
      <c r="CU182" s="147" t="e">
        <f t="shared" si="78"/>
        <v>#DIV/0!</v>
      </c>
      <c r="CV182" s="147" t="e">
        <f t="shared" si="79"/>
        <v>#DIV/0!</v>
      </c>
    </row>
    <row r="183" spans="1:100">
      <c r="A183" s="213" t="str">
        <f t="shared" si="54"/>
        <v xml:space="preserve"> 19000100</v>
      </c>
      <c r="B183" s="217"/>
      <c r="C183" s="193"/>
      <c r="D183" s="200"/>
      <c r="E183" s="200"/>
      <c r="F183" s="200"/>
      <c r="G183" s="200"/>
      <c r="H183" s="200"/>
      <c r="I183" s="194"/>
      <c r="J183" s="194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7"/>
      <c r="V183" s="197"/>
      <c r="W183" s="197"/>
      <c r="X183" s="197"/>
      <c r="Y183" s="197"/>
      <c r="Z183" s="197"/>
      <c r="AA183" s="197"/>
      <c r="AB183" s="200"/>
      <c r="AC183" s="200"/>
      <c r="AD183" s="200"/>
      <c r="AE183" s="200"/>
      <c r="AF183" s="200"/>
      <c r="AG183" s="200"/>
      <c r="AH183" s="200"/>
      <c r="AI183" s="200"/>
      <c r="AJ183" s="200"/>
      <c r="AK183" s="200"/>
      <c r="AL183" s="200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200"/>
      <c r="BB183" s="200"/>
      <c r="BC183" s="200"/>
      <c r="BD183" s="200"/>
      <c r="BE183" s="200"/>
      <c r="BF183" s="200"/>
      <c r="BG183" s="200"/>
      <c r="BH183" s="200"/>
      <c r="BI183" s="200"/>
      <c r="BJ183" s="200"/>
      <c r="BK183" s="200"/>
      <c r="BL183" s="200"/>
      <c r="BM183" s="200"/>
      <c r="BN183" s="200"/>
      <c r="BO183" s="200"/>
      <c r="BP183" s="200"/>
      <c r="BQ183" s="200"/>
      <c r="BR183" s="200"/>
      <c r="BS183" s="200"/>
      <c r="BT183" s="244"/>
      <c r="BU183" s="244"/>
      <c r="BV183" s="244"/>
      <c r="BW183" s="216"/>
      <c r="BX183" s="43">
        <f t="shared" si="55"/>
        <v>0</v>
      </c>
      <c r="BY183" s="43">
        <f t="shared" si="56"/>
        <v>0</v>
      </c>
      <c r="BZ183" s="43">
        <f t="shared" si="57"/>
        <v>0</v>
      </c>
      <c r="CA183" s="43">
        <f t="shared" si="58"/>
        <v>0</v>
      </c>
      <c r="CB183" s="43">
        <f t="shared" si="59"/>
        <v>0</v>
      </c>
      <c r="CC183" s="43">
        <f t="shared" si="60"/>
        <v>0</v>
      </c>
      <c r="CD183" s="43">
        <f t="shared" si="61"/>
        <v>0</v>
      </c>
      <c r="CE183" s="43" t="e">
        <f t="shared" si="62"/>
        <v>#DIV/0!</v>
      </c>
      <c r="CF183" s="43" t="e">
        <f t="shared" si="63"/>
        <v>#VALUE!</v>
      </c>
      <c r="CG183" s="44" t="e">
        <f t="shared" si="64"/>
        <v>#VALUE!</v>
      </c>
      <c r="CH183" s="43" t="e">
        <f t="shared" si="65"/>
        <v>#VALUE!</v>
      </c>
      <c r="CI183" s="43" t="e">
        <f t="shared" si="66"/>
        <v>#VALUE!</v>
      </c>
      <c r="CJ183" s="44" t="e">
        <f t="shared" si="67"/>
        <v>#VALUE!</v>
      </c>
      <c r="CK183" s="44" t="e">
        <f t="shared" si="68"/>
        <v>#VALUE!</v>
      </c>
      <c r="CL183" t="str">
        <f t="shared" si="80"/>
        <v>19000100</v>
      </c>
      <c r="CM183" s="55">
        <f t="shared" si="70"/>
        <v>0</v>
      </c>
      <c r="CN183" s="147" t="e">
        <f t="shared" si="71"/>
        <v>#DIV/0!</v>
      </c>
      <c r="CO183" s="147" t="e">
        <f t="shared" si="72"/>
        <v>#DIV/0!</v>
      </c>
      <c r="CP183" s="147" t="e">
        <f t="shared" si="73"/>
        <v>#DIV/0!</v>
      </c>
      <c r="CQ183" s="147" t="e">
        <f t="shared" si="74"/>
        <v>#DIV/0!</v>
      </c>
      <c r="CR183" s="147" t="e">
        <f t="shared" si="75"/>
        <v>#DIV/0!</v>
      </c>
      <c r="CS183" s="147" t="e">
        <f t="shared" si="76"/>
        <v>#DIV/0!</v>
      </c>
      <c r="CT183" s="147" t="e">
        <f t="shared" si="77"/>
        <v>#DIV/0!</v>
      </c>
      <c r="CU183" s="147" t="e">
        <f t="shared" si="78"/>
        <v>#DIV/0!</v>
      </c>
      <c r="CV183" s="147" t="e">
        <f t="shared" si="79"/>
        <v>#DIV/0!</v>
      </c>
    </row>
    <row r="184" spans="1:100">
      <c r="A184" s="213" t="str">
        <f t="shared" si="54"/>
        <v xml:space="preserve"> 19000100</v>
      </c>
      <c r="B184" s="217"/>
      <c r="C184" s="193"/>
      <c r="D184" s="200"/>
      <c r="E184" s="200"/>
      <c r="F184" s="200"/>
      <c r="G184" s="200"/>
      <c r="H184" s="200"/>
      <c r="I184" s="194"/>
      <c r="J184" s="194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7"/>
      <c r="V184" s="197"/>
      <c r="W184" s="197"/>
      <c r="X184" s="197"/>
      <c r="Y184" s="197"/>
      <c r="Z184" s="197"/>
      <c r="AA184" s="197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  <c r="BD184" s="200"/>
      <c r="BE184" s="200"/>
      <c r="BF184" s="200"/>
      <c r="BG184" s="200"/>
      <c r="BH184" s="200"/>
      <c r="BI184" s="200"/>
      <c r="BJ184" s="200"/>
      <c r="BK184" s="200"/>
      <c r="BL184" s="200"/>
      <c r="BM184" s="200"/>
      <c r="BN184" s="200"/>
      <c r="BO184" s="200"/>
      <c r="BP184" s="200"/>
      <c r="BQ184" s="200"/>
      <c r="BR184" s="200"/>
      <c r="BS184" s="200"/>
      <c r="BT184" s="244"/>
      <c r="BU184" s="244"/>
      <c r="BV184" s="244"/>
      <c r="BW184" s="216"/>
      <c r="BX184" s="43">
        <f t="shared" si="55"/>
        <v>0</v>
      </c>
      <c r="BY184" s="43">
        <f t="shared" si="56"/>
        <v>0</v>
      </c>
      <c r="BZ184" s="43">
        <f t="shared" si="57"/>
        <v>0</v>
      </c>
      <c r="CA184" s="43">
        <f t="shared" si="58"/>
        <v>0</v>
      </c>
      <c r="CB184" s="43">
        <f t="shared" si="59"/>
        <v>0</v>
      </c>
      <c r="CC184" s="43">
        <f t="shared" si="60"/>
        <v>0</v>
      </c>
      <c r="CD184" s="43">
        <f t="shared" si="61"/>
        <v>0</v>
      </c>
      <c r="CE184" s="43" t="e">
        <f t="shared" si="62"/>
        <v>#DIV/0!</v>
      </c>
      <c r="CF184" s="43" t="e">
        <f t="shared" si="63"/>
        <v>#VALUE!</v>
      </c>
      <c r="CG184" s="44" t="e">
        <f t="shared" si="64"/>
        <v>#VALUE!</v>
      </c>
      <c r="CH184" s="43" t="e">
        <f t="shared" si="65"/>
        <v>#VALUE!</v>
      </c>
      <c r="CI184" s="43" t="e">
        <f t="shared" si="66"/>
        <v>#VALUE!</v>
      </c>
      <c r="CJ184" s="44" t="e">
        <f t="shared" si="67"/>
        <v>#VALUE!</v>
      </c>
      <c r="CK184" s="44" t="e">
        <f t="shared" si="68"/>
        <v>#VALUE!</v>
      </c>
      <c r="CL184" t="str">
        <f t="shared" si="80"/>
        <v>19000100</v>
      </c>
      <c r="CM184" s="55">
        <f t="shared" si="70"/>
        <v>0</v>
      </c>
      <c r="CN184" s="147" t="e">
        <f t="shared" si="71"/>
        <v>#DIV/0!</v>
      </c>
      <c r="CO184" s="147" t="e">
        <f t="shared" si="72"/>
        <v>#DIV/0!</v>
      </c>
      <c r="CP184" s="147" t="e">
        <f t="shared" si="73"/>
        <v>#DIV/0!</v>
      </c>
      <c r="CQ184" s="147" t="e">
        <f t="shared" si="74"/>
        <v>#DIV/0!</v>
      </c>
      <c r="CR184" s="147" t="e">
        <f t="shared" si="75"/>
        <v>#DIV/0!</v>
      </c>
      <c r="CS184" s="147" t="e">
        <f t="shared" si="76"/>
        <v>#DIV/0!</v>
      </c>
      <c r="CT184" s="147" t="e">
        <f t="shared" si="77"/>
        <v>#DIV/0!</v>
      </c>
      <c r="CU184" s="147" t="e">
        <f t="shared" si="78"/>
        <v>#DIV/0!</v>
      </c>
      <c r="CV184" s="147" t="e">
        <f t="shared" si="79"/>
        <v>#DIV/0!</v>
      </c>
    </row>
    <row r="185" spans="1:100">
      <c r="A185" s="213" t="str">
        <f t="shared" si="54"/>
        <v xml:space="preserve"> 19000100</v>
      </c>
      <c r="B185" s="217"/>
      <c r="C185" s="193"/>
      <c r="D185" s="200"/>
      <c r="E185" s="200"/>
      <c r="F185" s="200"/>
      <c r="G185" s="200"/>
      <c r="H185" s="200"/>
      <c r="I185" s="194"/>
      <c r="J185" s="194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7"/>
      <c r="V185" s="197"/>
      <c r="W185" s="197"/>
      <c r="X185" s="197"/>
      <c r="Y185" s="197"/>
      <c r="Z185" s="197"/>
      <c r="AA185" s="197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200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/>
      <c r="BB185" s="200"/>
      <c r="BC185" s="200"/>
      <c r="BD185" s="200"/>
      <c r="BE185" s="200"/>
      <c r="BF185" s="200"/>
      <c r="BG185" s="200"/>
      <c r="BH185" s="200"/>
      <c r="BI185" s="200"/>
      <c r="BJ185" s="200"/>
      <c r="BK185" s="200"/>
      <c r="BL185" s="200"/>
      <c r="BM185" s="200"/>
      <c r="BN185" s="200"/>
      <c r="BO185" s="200"/>
      <c r="BP185" s="200"/>
      <c r="BQ185" s="200"/>
      <c r="BR185" s="200"/>
      <c r="BS185" s="200"/>
      <c r="BT185" s="244"/>
      <c r="BU185" s="244"/>
      <c r="BV185" s="244"/>
      <c r="BW185" s="216"/>
      <c r="BX185" s="43">
        <f t="shared" si="55"/>
        <v>0</v>
      </c>
      <c r="BY185" s="43">
        <f t="shared" si="56"/>
        <v>0</v>
      </c>
      <c r="BZ185" s="43">
        <f t="shared" si="57"/>
        <v>0</v>
      </c>
      <c r="CA185" s="43">
        <f t="shared" si="58"/>
        <v>0</v>
      </c>
      <c r="CB185" s="43">
        <f t="shared" si="59"/>
        <v>0</v>
      </c>
      <c r="CC185" s="43">
        <f t="shared" si="60"/>
        <v>0</v>
      </c>
      <c r="CD185" s="43">
        <f t="shared" si="61"/>
        <v>0</v>
      </c>
      <c r="CE185" s="43" t="e">
        <f t="shared" si="62"/>
        <v>#DIV/0!</v>
      </c>
      <c r="CF185" s="43" t="e">
        <f t="shared" si="63"/>
        <v>#VALUE!</v>
      </c>
      <c r="CG185" s="44" t="e">
        <f t="shared" si="64"/>
        <v>#VALUE!</v>
      </c>
      <c r="CH185" s="43" t="e">
        <f t="shared" si="65"/>
        <v>#VALUE!</v>
      </c>
      <c r="CI185" s="43" t="e">
        <f t="shared" si="66"/>
        <v>#VALUE!</v>
      </c>
      <c r="CJ185" s="44" t="e">
        <f t="shared" si="67"/>
        <v>#VALUE!</v>
      </c>
      <c r="CK185" s="44" t="e">
        <f t="shared" si="68"/>
        <v>#VALUE!</v>
      </c>
      <c r="CL185" t="str">
        <f t="shared" si="80"/>
        <v>19000100</v>
      </c>
      <c r="CM185" s="55">
        <f t="shared" si="70"/>
        <v>0</v>
      </c>
      <c r="CN185" s="147" t="e">
        <f t="shared" si="71"/>
        <v>#DIV/0!</v>
      </c>
      <c r="CO185" s="147" t="e">
        <f t="shared" si="72"/>
        <v>#DIV/0!</v>
      </c>
      <c r="CP185" s="147" t="e">
        <f t="shared" si="73"/>
        <v>#DIV/0!</v>
      </c>
      <c r="CQ185" s="147" t="e">
        <f t="shared" si="74"/>
        <v>#DIV/0!</v>
      </c>
      <c r="CR185" s="147" t="e">
        <f t="shared" si="75"/>
        <v>#DIV/0!</v>
      </c>
      <c r="CS185" s="147" t="e">
        <f t="shared" si="76"/>
        <v>#DIV/0!</v>
      </c>
      <c r="CT185" s="147" t="e">
        <f t="shared" si="77"/>
        <v>#DIV/0!</v>
      </c>
      <c r="CU185" s="147" t="e">
        <f t="shared" si="78"/>
        <v>#DIV/0!</v>
      </c>
      <c r="CV185" s="147" t="e">
        <f t="shared" si="79"/>
        <v>#DIV/0!</v>
      </c>
    </row>
    <row r="186" spans="1:100">
      <c r="A186" s="213" t="str">
        <f t="shared" si="54"/>
        <v xml:space="preserve"> 19000100</v>
      </c>
      <c r="B186" s="217"/>
      <c r="C186" s="193"/>
      <c r="D186" s="200"/>
      <c r="E186" s="200"/>
      <c r="F186" s="200"/>
      <c r="G186" s="200"/>
      <c r="H186" s="200"/>
      <c r="I186" s="194"/>
      <c r="J186" s="194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7"/>
      <c r="V186" s="197"/>
      <c r="W186" s="197"/>
      <c r="X186" s="197"/>
      <c r="Y186" s="197"/>
      <c r="Z186" s="197"/>
      <c r="AA186" s="197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200"/>
      <c r="BD186" s="200"/>
      <c r="BE186" s="200"/>
      <c r="BF186" s="200"/>
      <c r="BG186" s="200"/>
      <c r="BH186" s="200"/>
      <c r="BI186" s="200"/>
      <c r="BJ186" s="200"/>
      <c r="BK186" s="200"/>
      <c r="BL186" s="200"/>
      <c r="BM186" s="200"/>
      <c r="BN186" s="200"/>
      <c r="BO186" s="200"/>
      <c r="BP186" s="200"/>
      <c r="BQ186" s="200"/>
      <c r="BR186" s="200"/>
      <c r="BS186" s="200"/>
      <c r="BT186" s="244"/>
      <c r="BU186" s="244"/>
      <c r="BV186" s="244"/>
      <c r="BW186" s="216"/>
      <c r="BX186" s="43">
        <f t="shared" si="55"/>
        <v>0</v>
      </c>
      <c r="BY186" s="43">
        <f t="shared" si="56"/>
        <v>0</v>
      </c>
      <c r="BZ186" s="43">
        <f t="shared" si="57"/>
        <v>0</v>
      </c>
      <c r="CA186" s="43">
        <f t="shared" si="58"/>
        <v>0</v>
      </c>
      <c r="CB186" s="43">
        <f t="shared" si="59"/>
        <v>0</v>
      </c>
      <c r="CC186" s="43">
        <f t="shared" si="60"/>
        <v>0</v>
      </c>
      <c r="CD186" s="43">
        <f t="shared" si="61"/>
        <v>0</v>
      </c>
      <c r="CE186" s="43" t="e">
        <f t="shared" si="62"/>
        <v>#DIV/0!</v>
      </c>
      <c r="CF186" s="43" t="e">
        <f t="shared" si="63"/>
        <v>#VALUE!</v>
      </c>
      <c r="CG186" s="44" t="e">
        <f t="shared" si="64"/>
        <v>#VALUE!</v>
      </c>
      <c r="CH186" s="43" t="e">
        <f t="shared" si="65"/>
        <v>#VALUE!</v>
      </c>
      <c r="CI186" s="43" t="e">
        <f t="shared" si="66"/>
        <v>#VALUE!</v>
      </c>
      <c r="CJ186" s="44" t="e">
        <f t="shared" si="67"/>
        <v>#VALUE!</v>
      </c>
      <c r="CK186" s="44" t="e">
        <f t="shared" si="68"/>
        <v>#VALUE!</v>
      </c>
      <c r="CL186" t="str">
        <f t="shared" si="80"/>
        <v>19000100</v>
      </c>
      <c r="CM186" s="55">
        <f t="shared" si="70"/>
        <v>0</v>
      </c>
      <c r="CN186" s="147" t="e">
        <f t="shared" si="71"/>
        <v>#DIV/0!</v>
      </c>
      <c r="CO186" s="147" t="e">
        <f t="shared" si="72"/>
        <v>#DIV/0!</v>
      </c>
      <c r="CP186" s="147" t="e">
        <f t="shared" si="73"/>
        <v>#DIV/0!</v>
      </c>
      <c r="CQ186" s="147" t="e">
        <f t="shared" si="74"/>
        <v>#DIV/0!</v>
      </c>
      <c r="CR186" s="147" t="e">
        <f t="shared" si="75"/>
        <v>#DIV/0!</v>
      </c>
      <c r="CS186" s="147" t="e">
        <f t="shared" si="76"/>
        <v>#DIV/0!</v>
      </c>
      <c r="CT186" s="147" t="e">
        <f t="shared" si="77"/>
        <v>#DIV/0!</v>
      </c>
      <c r="CU186" s="147" t="e">
        <f t="shared" si="78"/>
        <v>#DIV/0!</v>
      </c>
      <c r="CV186" s="147" t="e">
        <f t="shared" si="79"/>
        <v>#DIV/0!</v>
      </c>
    </row>
    <row r="187" spans="1:100">
      <c r="A187" s="213" t="str">
        <f t="shared" si="54"/>
        <v xml:space="preserve"> 19000100</v>
      </c>
      <c r="B187" s="217"/>
      <c r="C187" s="193"/>
      <c r="D187" s="200"/>
      <c r="E187" s="200"/>
      <c r="F187" s="200"/>
      <c r="G187" s="200"/>
      <c r="H187" s="200"/>
      <c r="I187" s="194"/>
      <c r="J187" s="194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7"/>
      <c r="V187" s="197"/>
      <c r="W187" s="197"/>
      <c r="X187" s="197"/>
      <c r="Y187" s="197"/>
      <c r="Z187" s="197"/>
      <c r="AA187" s="197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200"/>
      <c r="BB187" s="200"/>
      <c r="BC187" s="200"/>
      <c r="BD187" s="200"/>
      <c r="BE187" s="200"/>
      <c r="BF187" s="200"/>
      <c r="BG187" s="200"/>
      <c r="BH187" s="200"/>
      <c r="BI187" s="200"/>
      <c r="BJ187" s="200"/>
      <c r="BK187" s="200"/>
      <c r="BL187" s="200"/>
      <c r="BM187" s="200"/>
      <c r="BN187" s="200"/>
      <c r="BO187" s="200"/>
      <c r="BP187" s="200"/>
      <c r="BQ187" s="200"/>
      <c r="BR187" s="200"/>
      <c r="BS187" s="200"/>
      <c r="BT187" s="244"/>
      <c r="BU187" s="244"/>
      <c r="BV187" s="244"/>
      <c r="BW187" s="216"/>
      <c r="BX187" s="43">
        <f t="shared" si="55"/>
        <v>0</v>
      </c>
      <c r="BY187" s="43">
        <f t="shared" si="56"/>
        <v>0</v>
      </c>
      <c r="BZ187" s="43">
        <f t="shared" si="57"/>
        <v>0</v>
      </c>
      <c r="CA187" s="43">
        <f t="shared" si="58"/>
        <v>0</v>
      </c>
      <c r="CB187" s="43">
        <f t="shared" si="59"/>
        <v>0</v>
      </c>
      <c r="CC187" s="43">
        <f t="shared" si="60"/>
        <v>0</v>
      </c>
      <c r="CD187" s="43">
        <f t="shared" si="61"/>
        <v>0</v>
      </c>
      <c r="CE187" s="43" t="e">
        <f t="shared" si="62"/>
        <v>#DIV/0!</v>
      </c>
      <c r="CF187" s="43" t="e">
        <f t="shared" si="63"/>
        <v>#VALUE!</v>
      </c>
      <c r="CG187" s="44" t="e">
        <f t="shared" si="64"/>
        <v>#VALUE!</v>
      </c>
      <c r="CH187" s="43" t="e">
        <f t="shared" si="65"/>
        <v>#VALUE!</v>
      </c>
      <c r="CI187" s="43" t="e">
        <f t="shared" si="66"/>
        <v>#VALUE!</v>
      </c>
      <c r="CJ187" s="44" t="e">
        <f t="shared" si="67"/>
        <v>#VALUE!</v>
      </c>
      <c r="CK187" s="44" t="e">
        <f t="shared" si="68"/>
        <v>#VALUE!</v>
      </c>
      <c r="CL187" t="str">
        <f t="shared" si="80"/>
        <v>19000100</v>
      </c>
      <c r="CM187" s="55">
        <f t="shared" si="70"/>
        <v>0</v>
      </c>
      <c r="CN187" s="147" t="e">
        <f t="shared" si="71"/>
        <v>#DIV/0!</v>
      </c>
      <c r="CO187" s="147" t="e">
        <f t="shared" si="72"/>
        <v>#DIV/0!</v>
      </c>
      <c r="CP187" s="147" t="e">
        <f t="shared" si="73"/>
        <v>#DIV/0!</v>
      </c>
      <c r="CQ187" s="147" t="e">
        <f t="shared" si="74"/>
        <v>#DIV/0!</v>
      </c>
      <c r="CR187" s="147" t="e">
        <f t="shared" si="75"/>
        <v>#DIV/0!</v>
      </c>
      <c r="CS187" s="147" t="e">
        <f t="shared" si="76"/>
        <v>#DIV/0!</v>
      </c>
      <c r="CT187" s="147" t="e">
        <f t="shared" si="77"/>
        <v>#DIV/0!</v>
      </c>
      <c r="CU187" s="147" t="e">
        <f t="shared" si="78"/>
        <v>#DIV/0!</v>
      </c>
      <c r="CV187" s="147" t="e">
        <f t="shared" si="79"/>
        <v>#DIV/0!</v>
      </c>
    </row>
    <row r="188" spans="1:100">
      <c r="A188" s="213" t="str">
        <f t="shared" si="54"/>
        <v xml:space="preserve"> 19000100</v>
      </c>
      <c r="B188" s="217"/>
      <c r="C188" s="193"/>
      <c r="D188" s="200"/>
      <c r="E188" s="200"/>
      <c r="F188" s="200"/>
      <c r="G188" s="200"/>
      <c r="H188" s="200"/>
      <c r="I188" s="194"/>
      <c r="J188" s="194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7"/>
      <c r="V188" s="197"/>
      <c r="W188" s="197"/>
      <c r="X188" s="197"/>
      <c r="Y188" s="197"/>
      <c r="Z188" s="197"/>
      <c r="AA188" s="197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200"/>
      <c r="BB188" s="200"/>
      <c r="BC188" s="200"/>
      <c r="BD188" s="200"/>
      <c r="BE188" s="200"/>
      <c r="BF188" s="200"/>
      <c r="BG188" s="200"/>
      <c r="BH188" s="200"/>
      <c r="BI188" s="200"/>
      <c r="BJ188" s="200"/>
      <c r="BK188" s="200"/>
      <c r="BL188" s="200"/>
      <c r="BM188" s="200"/>
      <c r="BN188" s="200"/>
      <c r="BO188" s="200"/>
      <c r="BP188" s="200"/>
      <c r="BQ188" s="200"/>
      <c r="BR188" s="200"/>
      <c r="BS188" s="200"/>
      <c r="BT188" s="244"/>
      <c r="BU188" s="244"/>
      <c r="BV188" s="244"/>
      <c r="BW188" s="216"/>
      <c r="BX188" s="43">
        <f t="shared" si="55"/>
        <v>0</v>
      </c>
      <c r="BY188" s="43">
        <f t="shared" si="56"/>
        <v>0</v>
      </c>
      <c r="BZ188" s="43">
        <f t="shared" si="57"/>
        <v>0</v>
      </c>
      <c r="CA188" s="43">
        <f t="shared" si="58"/>
        <v>0</v>
      </c>
      <c r="CB188" s="43">
        <f t="shared" si="59"/>
        <v>0</v>
      </c>
      <c r="CC188" s="43">
        <f t="shared" si="60"/>
        <v>0</v>
      </c>
      <c r="CD188" s="43">
        <f t="shared" si="61"/>
        <v>0</v>
      </c>
      <c r="CE188" s="43" t="e">
        <f t="shared" si="62"/>
        <v>#DIV/0!</v>
      </c>
      <c r="CF188" s="43" t="e">
        <f t="shared" si="63"/>
        <v>#VALUE!</v>
      </c>
      <c r="CG188" s="44" t="e">
        <f t="shared" si="64"/>
        <v>#VALUE!</v>
      </c>
      <c r="CH188" s="43" t="e">
        <f t="shared" si="65"/>
        <v>#VALUE!</v>
      </c>
      <c r="CI188" s="43" t="e">
        <f t="shared" si="66"/>
        <v>#VALUE!</v>
      </c>
      <c r="CJ188" s="44" t="e">
        <f t="shared" si="67"/>
        <v>#VALUE!</v>
      </c>
      <c r="CK188" s="44" t="e">
        <f t="shared" si="68"/>
        <v>#VALUE!</v>
      </c>
      <c r="CL188" t="str">
        <f t="shared" si="80"/>
        <v>19000100</v>
      </c>
      <c r="CM188" s="55">
        <f t="shared" si="70"/>
        <v>0</v>
      </c>
      <c r="CN188" s="147" t="e">
        <f t="shared" si="71"/>
        <v>#DIV/0!</v>
      </c>
      <c r="CO188" s="147" t="e">
        <f t="shared" si="72"/>
        <v>#DIV/0!</v>
      </c>
      <c r="CP188" s="147" t="e">
        <f t="shared" si="73"/>
        <v>#DIV/0!</v>
      </c>
      <c r="CQ188" s="147" t="e">
        <f t="shared" si="74"/>
        <v>#DIV/0!</v>
      </c>
      <c r="CR188" s="147" t="e">
        <f t="shared" si="75"/>
        <v>#DIV/0!</v>
      </c>
      <c r="CS188" s="147" t="e">
        <f t="shared" si="76"/>
        <v>#DIV/0!</v>
      </c>
      <c r="CT188" s="147" t="e">
        <f t="shared" si="77"/>
        <v>#DIV/0!</v>
      </c>
      <c r="CU188" s="147" t="e">
        <f t="shared" si="78"/>
        <v>#DIV/0!</v>
      </c>
      <c r="CV188" s="147" t="e">
        <f t="shared" si="79"/>
        <v>#DIV/0!</v>
      </c>
    </row>
    <row r="189" spans="1:100">
      <c r="A189" s="213" t="str">
        <f t="shared" si="54"/>
        <v xml:space="preserve"> 19000100</v>
      </c>
      <c r="B189" s="217"/>
      <c r="C189" s="193"/>
      <c r="D189" s="200"/>
      <c r="E189" s="200"/>
      <c r="F189" s="200"/>
      <c r="G189" s="200"/>
      <c r="H189" s="200"/>
      <c r="I189" s="194"/>
      <c r="J189" s="194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7"/>
      <c r="V189" s="197"/>
      <c r="W189" s="197"/>
      <c r="X189" s="197"/>
      <c r="Y189" s="197"/>
      <c r="Z189" s="197"/>
      <c r="AA189" s="197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/>
      <c r="BB189" s="200"/>
      <c r="BC189" s="200"/>
      <c r="BD189" s="200"/>
      <c r="BE189" s="200"/>
      <c r="BF189" s="200"/>
      <c r="BG189" s="200"/>
      <c r="BH189" s="200"/>
      <c r="BI189" s="200"/>
      <c r="BJ189" s="200"/>
      <c r="BK189" s="200"/>
      <c r="BL189" s="200"/>
      <c r="BM189" s="200"/>
      <c r="BN189" s="200"/>
      <c r="BO189" s="200"/>
      <c r="BP189" s="200"/>
      <c r="BQ189" s="200"/>
      <c r="BR189" s="200"/>
      <c r="BS189" s="200"/>
      <c r="BT189" s="244"/>
      <c r="BU189" s="244"/>
      <c r="BV189" s="244"/>
      <c r="BW189" s="216"/>
      <c r="BX189" s="43">
        <f t="shared" si="55"/>
        <v>0</v>
      </c>
      <c r="BY189" s="43">
        <f t="shared" si="56"/>
        <v>0</v>
      </c>
      <c r="BZ189" s="43">
        <f t="shared" si="57"/>
        <v>0</v>
      </c>
      <c r="CA189" s="43">
        <f t="shared" si="58"/>
        <v>0</v>
      </c>
      <c r="CB189" s="43">
        <f t="shared" si="59"/>
        <v>0</v>
      </c>
      <c r="CC189" s="43">
        <f t="shared" si="60"/>
        <v>0</v>
      </c>
      <c r="CD189" s="43">
        <f t="shared" si="61"/>
        <v>0</v>
      </c>
      <c r="CE189" s="43" t="e">
        <f t="shared" si="62"/>
        <v>#DIV/0!</v>
      </c>
      <c r="CF189" s="43" t="e">
        <f t="shared" si="63"/>
        <v>#VALUE!</v>
      </c>
      <c r="CG189" s="44" t="e">
        <f t="shared" si="64"/>
        <v>#VALUE!</v>
      </c>
      <c r="CH189" s="43" t="e">
        <f t="shared" si="65"/>
        <v>#VALUE!</v>
      </c>
      <c r="CI189" s="43" t="e">
        <f t="shared" si="66"/>
        <v>#VALUE!</v>
      </c>
      <c r="CJ189" s="44" t="e">
        <f t="shared" si="67"/>
        <v>#VALUE!</v>
      </c>
      <c r="CK189" s="44" t="e">
        <f t="shared" si="68"/>
        <v>#VALUE!</v>
      </c>
      <c r="CL189" t="str">
        <f t="shared" si="80"/>
        <v>19000100</v>
      </c>
      <c r="CM189" s="55">
        <f t="shared" si="70"/>
        <v>0</v>
      </c>
      <c r="CN189" s="147" t="e">
        <f t="shared" si="71"/>
        <v>#DIV/0!</v>
      </c>
      <c r="CO189" s="147" t="e">
        <f t="shared" si="72"/>
        <v>#DIV/0!</v>
      </c>
      <c r="CP189" s="147" t="e">
        <f t="shared" si="73"/>
        <v>#DIV/0!</v>
      </c>
      <c r="CQ189" s="147" t="e">
        <f t="shared" si="74"/>
        <v>#DIV/0!</v>
      </c>
      <c r="CR189" s="147" t="e">
        <f t="shared" si="75"/>
        <v>#DIV/0!</v>
      </c>
      <c r="CS189" s="147" t="e">
        <f t="shared" si="76"/>
        <v>#DIV/0!</v>
      </c>
      <c r="CT189" s="147" t="e">
        <f t="shared" si="77"/>
        <v>#DIV/0!</v>
      </c>
      <c r="CU189" s="147" t="e">
        <f t="shared" si="78"/>
        <v>#DIV/0!</v>
      </c>
      <c r="CV189" s="147" t="e">
        <f t="shared" si="79"/>
        <v>#DIV/0!</v>
      </c>
    </row>
    <row r="190" spans="1:100">
      <c r="A190" s="213" t="str">
        <f t="shared" si="54"/>
        <v xml:space="preserve"> 19000100</v>
      </c>
      <c r="B190" s="217"/>
      <c r="C190" s="193"/>
      <c r="D190" s="200"/>
      <c r="E190" s="200"/>
      <c r="F190" s="200"/>
      <c r="G190" s="200"/>
      <c r="H190" s="200"/>
      <c r="I190" s="194"/>
      <c r="J190" s="194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7"/>
      <c r="V190" s="197"/>
      <c r="W190" s="197"/>
      <c r="X190" s="197"/>
      <c r="Y190" s="197"/>
      <c r="Z190" s="197"/>
      <c r="AA190" s="197"/>
      <c r="AB190" s="200"/>
      <c r="AC190" s="200"/>
      <c r="AD190" s="200"/>
      <c r="AE190" s="200"/>
      <c r="AF190" s="200"/>
      <c r="AG190" s="200"/>
      <c r="AH190" s="200"/>
      <c r="AI190" s="200"/>
      <c r="AJ190" s="200"/>
      <c r="AK190" s="200"/>
      <c r="AL190" s="200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200"/>
      <c r="BD190" s="200"/>
      <c r="BE190" s="200"/>
      <c r="BF190" s="200"/>
      <c r="BG190" s="200"/>
      <c r="BH190" s="200"/>
      <c r="BI190" s="200"/>
      <c r="BJ190" s="200"/>
      <c r="BK190" s="200"/>
      <c r="BL190" s="200"/>
      <c r="BM190" s="200"/>
      <c r="BN190" s="200"/>
      <c r="BO190" s="200"/>
      <c r="BP190" s="200"/>
      <c r="BQ190" s="200"/>
      <c r="BR190" s="200"/>
      <c r="BS190" s="200"/>
      <c r="BT190" s="244"/>
      <c r="BU190" s="244"/>
      <c r="BV190" s="244"/>
      <c r="BW190" s="216"/>
      <c r="BX190" s="43">
        <f t="shared" si="55"/>
        <v>0</v>
      </c>
      <c r="BY190" s="43">
        <f t="shared" si="56"/>
        <v>0</v>
      </c>
      <c r="BZ190" s="43">
        <f t="shared" si="57"/>
        <v>0</v>
      </c>
      <c r="CA190" s="43">
        <f t="shared" si="58"/>
        <v>0</v>
      </c>
      <c r="CB190" s="43">
        <f t="shared" si="59"/>
        <v>0</v>
      </c>
      <c r="CC190" s="43">
        <f t="shared" si="60"/>
        <v>0</v>
      </c>
      <c r="CD190" s="43">
        <f t="shared" si="61"/>
        <v>0</v>
      </c>
      <c r="CE190" s="43" t="e">
        <f t="shared" si="62"/>
        <v>#DIV/0!</v>
      </c>
      <c r="CF190" s="43" t="e">
        <f t="shared" si="63"/>
        <v>#VALUE!</v>
      </c>
      <c r="CG190" s="44" t="e">
        <f t="shared" si="64"/>
        <v>#VALUE!</v>
      </c>
      <c r="CH190" s="43" t="e">
        <f t="shared" si="65"/>
        <v>#VALUE!</v>
      </c>
      <c r="CI190" s="43" t="e">
        <f t="shared" si="66"/>
        <v>#VALUE!</v>
      </c>
      <c r="CJ190" s="44" t="e">
        <f t="shared" si="67"/>
        <v>#VALUE!</v>
      </c>
      <c r="CK190" s="44" t="e">
        <f t="shared" si="68"/>
        <v>#VALUE!</v>
      </c>
      <c r="CL190" t="str">
        <f t="shared" si="80"/>
        <v>19000100</v>
      </c>
      <c r="CM190" s="55">
        <f t="shared" si="70"/>
        <v>0</v>
      </c>
      <c r="CN190" s="147" t="e">
        <f t="shared" si="71"/>
        <v>#DIV/0!</v>
      </c>
      <c r="CO190" s="147" t="e">
        <f t="shared" si="72"/>
        <v>#DIV/0!</v>
      </c>
      <c r="CP190" s="147" t="e">
        <f t="shared" si="73"/>
        <v>#DIV/0!</v>
      </c>
      <c r="CQ190" s="147" t="e">
        <f t="shared" si="74"/>
        <v>#DIV/0!</v>
      </c>
      <c r="CR190" s="147" t="e">
        <f t="shared" si="75"/>
        <v>#DIV/0!</v>
      </c>
      <c r="CS190" s="147" t="e">
        <f t="shared" si="76"/>
        <v>#DIV/0!</v>
      </c>
      <c r="CT190" s="147" t="e">
        <f t="shared" si="77"/>
        <v>#DIV/0!</v>
      </c>
      <c r="CU190" s="147" t="e">
        <f t="shared" si="78"/>
        <v>#DIV/0!</v>
      </c>
      <c r="CV190" s="147" t="e">
        <f t="shared" si="79"/>
        <v>#DIV/0!</v>
      </c>
    </row>
    <row r="191" spans="1:100">
      <c r="A191" s="213" t="str">
        <f t="shared" si="54"/>
        <v xml:space="preserve"> 19000100</v>
      </c>
      <c r="B191" s="217"/>
      <c r="C191" s="193"/>
      <c r="D191" s="200"/>
      <c r="E191" s="200"/>
      <c r="F191" s="200"/>
      <c r="G191" s="200"/>
      <c r="H191" s="200"/>
      <c r="I191" s="194"/>
      <c r="J191" s="194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7"/>
      <c r="V191" s="197"/>
      <c r="W191" s="197"/>
      <c r="X191" s="197"/>
      <c r="Y191" s="197"/>
      <c r="Z191" s="197"/>
      <c r="AA191" s="197"/>
      <c r="AB191" s="200"/>
      <c r="AC191" s="200"/>
      <c r="AD191" s="200"/>
      <c r="AE191" s="200"/>
      <c r="AF191" s="200"/>
      <c r="AG191" s="200"/>
      <c r="AH191" s="200"/>
      <c r="AI191" s="200"/>
      <c r="AJ191" s="200"/>
      <c r="AK191" s="200"/>
      <c r="AL191" s="200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/>
      <c r="BB191" s="200"/>
      <c r="BC191" s="200"/>
      <c r="BD191" s="200"/>
      <c r="BE191" s="200"/>
      <c r="BF191" s="200"/>
      <c r="BG191" s="200"/>
      <c r="BH191" s="200"/>
      <c r="BI191" s="200"/>
      <c r="BJ191" s="200"/>
      <c r="BK191" s="200"/>
      <c r="BL191" s="200"/>
      <c r="BM191" s="200"/>
      <c r="BN191" s="200"/>
      <c r="BO191" s="200"/>
      <c r="BP191" s="200"/>
      <c r="BQ191" s="200"/>
      <c r="BR191" s="200"/>
      <c r="BS191" s="200"/>
      <c r="BT191" s="244"/>
      <c r="BU191" s="244"/>
      <c r="BV191" s="244"/>
      <c r="BW191" s="216"/>
      <c r="BX191" s="43">
        <f t="shared" si="55"/>
        <v>0</v>
      </c>
      <c r="BY191" s="43">
        <f t="shared" si="56"/>
        <v>0</v>
      </c>
      <c r="BZ191" s="43">
        <f t="shared" si="57"/>
        <v>0</v>
      </c>
      <c r="CA191" s="43">
        <f t="shared" si="58"/>
        <v>0</v>
      </c>
      <c r="CB191" s="43">
        <f t="shared" si="59"/>
        <v>0</v>
      </c>
      <c r="CC191" s="43">
        <f t="shared" si="60"/>
        <v>0</v>
      </c>
      <c r="CD191" s="43">
        <f t="shared" si="61"/>
        <v>0</v>
      </c>
      <c r="CE191" s="43" t="e">
        <f t="shared" si="62"/>
        <v>#DIV/0!</v>
      </c>
      <c r="CF191" s="43" t="e">
        <f t="shared" si="63"/>
        <v>#VALUE!</v>
      </c>
      <c r="CG191" s="44" t="e">
        <f t="shared" si="64"/>
        <v>#VALUE!</v>
      </c>
      <c r="CH191" s="43" t="e">
        <f t="shared" si="65"/>
        <v>#VALUE!</v>
      </c>
      <c r="CI191" s="43" t="e">
        <f t="shared" si="66"/>
        <v>#VALUE!</v>
      </c>
      <c r="CJ191" s="44" t="e">
        <f t="shared" si="67"/>
        <v>#VALUE!</v>
      </c>
      <c r="CK191" s="44" t="e">
        <f t="shared" si="68"/>
        <v>#VALUE!</v>
      </c>
      <c r="CL191" t="str">
        <f t="shared" si="80"/>
        <v>19000100</v>
      </c>
      <c r="CM191" s="55">
        <f t="shared" si="70"/>
        <v>0</v>
      </c>
      <c r="CN191" s="147" t="e">
        <f t="shared" si="71"/>
        <v>#DIV/0!</v>
      </c>
      <c r="CO191" s="147" t="e">
        <f t="shared" si="72"/>
        <v>#DIV/0!</v>
      </c>
      <c r="CP191" s="147" t="e">
        <f t="shared" si="73"/>
        <v>#DIV/0!</v>
      </c>
      <c r="CQ191" s="147" t="e">
        <f t="shared" si="74"/>
        <v>#DIV/0!</v>
      </c>
      <c r="CR191" s="147" t="e">
        <f t="shared" si="75"/>
        <v>#DIV/0!</v>
      </c>
      <c r="CS191" s="147" t="e">
        <f t="shared" si="76"/>
        <v>#DIV/0!</v>
      </c>
      <c r="CT191" s="147" t="e">
        <f t="shared" si="77"/>
        <v>#DIV/0!</v>
      </c>
      <c r="CU191" s="147" t="e">
        <f t="shared" si="78"/>
        <v>#DIV/0!</v>
      </c>
      <c r="CV191" s="147" t="e">
        <f t="shared" si="79"/>
        <v>#DIV/0!</v>
      </c>
    </row>
    <row r="192" spans="1:100">
      <c r="A192" s="213" t="str">
        <f t="shared" si="54"/>
        <v xml:space="preserve"> 19000100</v>
      </c>
      <c r="B192" s="217"/>
      <c r="C192" s="193"/>
      <c r="D192" s="200"/>
      <c r="E192" s="200"/>
      <c r="F192" s="200"/>
      <c r="G192" s="200"/>
      <c r="H192" s="200"/>
      <c r="I192" s="194"/>
      <c r="J192" s="194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7"/>
      <c r="V192" s="197"/>
      <c r="W192" s="197"/>
      <c r="X192" s="197"/>
      <c r="Y192" s="197"/>
      <c r="Z192" s="197"/>
      <c r="AA192" s="197"/>
      <c r="AB192" s="200"/>
      <c r="AC192" s="200"/>
      <c r="AD192" s="200"/>
      <c r="AE192" s="200"/>
      <c r="AF192" s="200"/>
      <c r="AG192" s="200"/>
      <c r="AH192" s="200"/>
      <c r="AI192" s="200"/>
      <c r="AJ192" s="200"/>
      <c r="AK192" s="200"/>
      <c r="AL192" s="200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200"/>
      <c r="BD192" s="200"/>
      <c r="BE192" s="200"/>
      <c r="BF192" s="200"/>
      <c r="BG192" s="200"/>
      <c r="BH192" s="200"/>
      <c r="BI192" s="200"/>
      <c r="BJ192" s="200"/>
      <c r="BK192" s="200"/>
      <c r="BL192" s="200"/>
      <c r="BM192" s="200"/>
      <c r="BN192" s="200"/>
      <c r="BO192" s="200"/>
      <c r="BP192" s="200"/>
      <c r="BQ192" s="200"/>
      <c r="BR192" s="200"/>
      <c r="BS192" s="200"/>
      <c r="BT192" s="244"/>
      <c r="BU192" s="244"/>
      <c r="BV192" s="244"/>
      <c r="BW192" s="216"/>
      <c r="BX192" s="43">
        <f t="shared" si="55"/>
        <v>0</v>
      </c>
      <c r="BY192" s="43">
        <f t="shared" si="56"/>
        <v>0</v>
      </c>
      <c r="BZ192" s="43">
        <f t="shared" si="57"/>
        <v>0</v>
      </c>
      <c r="CA192" s="43">
        <f t="shared" si="58"/>
        <v>0</v>
      </c>
      <c r="CB192" s="43">
        <f t="shared" si="59"/>
        <v>0</v>
      </c>
      <c r="CC192" s="43">
        <f t="shared" si="60"/>
        <v>0</v>
      </c>
      <c r="CD192" s="43">
        <f t="shared" si="61"/>
        <v>0</v>
      </c>
      <c r="CE192" s="43" t="e">
        <f t="shared" si="62"/>
        <v>#DIV/0!</v>
      </c>
      <c r="CF192" s="43" t="e">
        <f t="shared" si="63"/>
        <v>#VALUE!</v>
      </c>
      <c r="CG192" s="44" t="e">
        <f t="shared" si="64"/>
        <v>#VALUE!</v>
      </c>
      <c r="CH192" s="43" t="e">
        <f t="shared" si="65"/>
        <v>#VALUE!</v>
      </c>
      <c r="CI192" s="43" t="e">
        <f t="shared" si="66"/>
        <v>#VALUE!</v>
      </c>
      <c r="CJ192" s="44" t="e">
        <f t="shared" si="67"/>
        <v>#VALUE!</v>
      </c>
      <c r="CK192" s="44" t="e">
        <f t="shared" si="68"/>
        <v>#VALUE!</v>
      </c>
      <c r="CL192" t="str">
        <f t="shared" si="80"/>
        <v>19000100</v>
      </c>
      <c r="CM192" s="55">
        <f t="shared" si="70"/>
        <v>0</v>
      </c>
      <c r="CN192" s="147" t="e">
        <f t="shared" si="71"/>
        <v>#DIV/0!</v>
      </c>
      <c r="CO192" s="147" t="e">
        <f t="shared" si="72"/>
        <v>#DIV/0!</v>
      </c>
      <c r="CP192" s="147" t="e">
        <f t="shared" si="73"/>
        <v>#DIV/0!</v>
      </c>
      <c r="CQ192" s="147" t="e">
        <f t="shared" si="74"/>
        <v>#DIV/0!</v>
      </c>
      <c r="CR192" s="147" t="e">
        <f t="shared" si="75"/>
        <v>#DIV/0!</v>
      </c>
      <c r="CS192" s="147" t="e">
        <f t="shared" si="76"/>
        <v>#DIV/0!</v>
      </c>
      <c r="CT192" s="147" t="e">
        <f t="shared" si="77"/>
        <v>#DIV/0!</v>
      </c>
      <c r="CU192" s="147" t="e">
        <f t="shared" si="78"/>
        <v>#DIV/0!</v>
      </c>
      <c r="CV192" s="147" t="e">
        <f t="shared" si="79"/>
        <v>#DIV/0!</v>
      </c>
    </row>
    <row r="193" spans="1:100">
      <c r="A193" s="213" t="str">
        <f t="shared" si="54"/>
        <v xml:space="preserve"> 19000100</v>
      </c>
      <c r="B193" s="217"/>
      <c r="C193" s="193"/>
      <c r="D193" s="200"/>
      <c r="E193" s="200"/>
      <c r="F193" s="200"/>
      <c r="G193" s="200"/>
      <c r="H193" s="200"/>
      <c r="I193" s="194"/>
      <c r="J193" s="194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7"/>
      <c r="V193" s="197"/>
      <c r="W193" s="197"/>
      <c r="X193" s="197"/>
      <c r="Y193" s="197"/>
      <c r="Z193" s="197"/>
      <c r="AA193" s="197"/>
      <c r="AB193" s="200"/>
      <c r="AC193" s="200"/>
      <c r="AD193" s="200"/>
      <c r="AE193" s="200"/>
      <c r="AF193" s="200"/>
      <c r="AG193" s="200"/>
      <c r="AH193" s="200"/>
      <c r="AI193" s="200"/>
      <c r="AJ193" s="200"/>
      <c r="AK193" s="200"/>
      <c r="AL193" s="200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200"/>
      <c r="BB193" s="200"/>
      <c r="BC193" s="200"/>
      <c r="BD193" s="200"/>
      <c r="BE193" s="200"/>
      <c r="BF193" s="200"/>
      <c r="BG193" s="200"/>
      <c r="BH193" s="200"/>
      <c r="BI193" s="200"/>
      <c r="BJ193" s="200"/>
      <c r="BK193" s="200"/>
      <c r="BL193" s="200"/>
      <c r="BM193" s="200"/>
      <c r="BN193" s="200"/>
      <c r="BO193" s="200"/>
      <c r="BP193" s="200"/>
      <c r="BQ193" s="200"/>
      <c r="BR193" s="200"/>
      <c r="BS193" s="200"/>
      <c r="BT193" s="244"/>
      <c r="BU193" s="244"/>
      <c r="BV193" s="244"/>
      <c r="BW193" s="216"/>
      <c r="BX193" s="43">
        <f t="shared" si="55"/>
        <v>0</v>
      </c>
      <c r="BY193" s="43">
        <f t="shared" si="56"/>
        <v>0</v>
      </c>
      <c r="BZ193" s="43">
        <f t="shared" si="57"/>
        <v>0</v>
      </c>
      <c r="CA193" s="43">
        <f t="shared" si="58"/>
        <v>0</v>
      </c>
      <c r="CB193" s="43">
        <f t="shared" si="59"/>
        <v>0</v>
      </c>
      <c r="CC193" s="43">
        <f t="shared" si="60"/>
        <v>0</v>
      </c>
      <c r="CD193" s="43">
        <f t="shared" si="61"/>
        <v>0</v>
      </c>
      <c r="CE193" s="43" t="e">
        <f t="shared" si="62"/>
        <v>#DIV/0!</v>
      </c>
      <c r="CF193" s="43" t="e">
        <f t="shared" si="63"/>
        <v>#VALUE!</v>
      </c>
      <c r="CG193" s="44" t="e">
        <f t="shared" si="64"/>
        <v>#VALUE!</v>
      </c>
      <c r="CH193" s="43" t="e">
        <f t="shared" si="65"/>
        <v>#VALUE!</v>
      </c>
      <c r="CI193" s="43" t="e">
        <f t="shared" si="66"/>
        <v>#VALUE!</v>
      </c>
      <c r="CJ193" s="44" t="e">
        <f t="shared" si="67"/>
        <v>#VALUE!</v>
      </c>
      <c r="CK193" s="44" t="e">
        <f t="shared" si="68"/>
        <v>#VALUE!</v>
      </c>
      <c r="CL193" t="str">
        <f t="shared" si="80"/>
        <v>19000100</v>
      </c>
      <c r="CM193" s="55">
        <f t="shared" si="70"/>
        <v>0</v>
      </c>
      <c r="CN193" s="147" t="e">
        <f t="shared" si="71"/>
        <v>#DIV/0!</v>
      </c>
      <c r="CO193" s="147" t="e">
        <f t="shared" si="72"/>
        <v>#DIV/0!</v>
      </c>
      <c r="CP193" s="147" t="e">
        <f t="shared" si="73"/>
        <v>#DIV/0!</v>
      </c>
      <c r="CQ193" s="147" t="e">
        <f t="shared" si="74"/>
        <v>#DIV/0!</v>
      </c>
      <c r="CR193" s="147" t="e">
        <f t="shared" si="75"/>
        <v>#DIV/0!</v>
      </c>
      <c r="CS193" s="147" t="e">
        <f t="shared" si="76"/>
        <v>#DIV/0!</v>
      </c>
      <c r="CT193" s="147" t="e">
        <f t="shared" si="77"/>
        <v>#DIV/0!</v>
      </c>
      <c r="CU193" s="147" t="e">
        <f t="shared" si="78"/>
        <v>#DIV/0!</v>
      </c>
      <c r="CV193" s="147" t="e">
        <f t="shared" si="79"/>
        <v>#DIV/0!</v>
      </c>
    </row>
    <row r="194" spans="1:100">
      <c r="A194" s="213" t="str">
        <f t="shared" si="54"/>
        <v xml:space="preserve"> 19000100</v>
      </c>
      <c r="B194" s="217"/>
      <c r="C194" s="193"/>
      <c r="D194" s="200"/>
      <c r="E194" s="200"/>
      <c r="F194" s="200"/>
      <c r="G194" s="200"/>
      <c r="H194" s="200"/>
      <c r="I194" s="194"/>
      <c r="J194" s="194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7"/>
      <c r="V194" s="197"/>
      <c r="W194" s="197"/>
      <c r="X194" s="197"/>
      <c r="Y194" s="197"/>
      <c r="Z194" s="197"/>
      <c r="AA194" s="197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00"/>
      <c r="BJ194" s="200"/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44"/>
      <c r="BU194" s="244"/>
      <c r="BV194" s="244"/>
      <c r="BW194" s="216"/>
      <c r="BX194" s="43">
        <f t="shared" si="55"/>
        <v>0</v>
      </c>
      <c r="BY194" s="43">
        <f t="shared" si="56"/>
        <v>0</v>
      </c>
      <c r="BZ194" s="43">
        <f t="shared" si="57"/>
        <v>0</v>
      </c>
      <c r="CA194" s="43">
        <f t="shared" si="58"/>
        <v>0</v>
      </c>
      <c r="CB194" s="43">
        <f t="shared" si="59"/>
        <v>0</v>
      </c>
      <c r="CC194" s="43">
        <f t="shared" si="60"/>
        <v>0</v>
      </c>
      <c r="CD194" s="43">
        <f t="shared" si="61"/>
        <v>0</v>
      </c>
      <c r="CE194" s="43" t="e">
        <f t="shared" si="62"/>
        <v>#DIV/0!</v>
      </c>
      <c r="CF194" s="43" t="e">
        <f t="shared" si="63"/>
        <v>#VALUE!</v>
      </c>
      <c r="CG194" s="44" t="e">
        <f t="shared" si="64"/>
        <v>#VALUE!</v>
      </c>
      <c r="CH194" s="43" t="e">
        <f t="shared" si="65"/>
        <v>#VALUE!</v>
      </c>
      <c r="CI194" s="43" t="e">
        <f t="shared" si="66"/>
        <v>#VALUE!</v>
      </c>
      <c r="CJ194" s="44" t="e">
        <f t="shared" si="67"/>
        <v>#VALUE!</v>
      </c>
      <c r="CK194" s="44" t="e">
        <f t="shared" si="68"/>
        <v>#VALUE!</v>
      </c>
      <c r="CL194" t="str">
        <f t="shared" si="80"/>
        <v>19000100</v>
      </c>
      <c r="CM194" s="55">
        <f t="shared" si="70"/>
        <v>0</v>
      </c>
      <c r="CN194" s="147" t="e">
        <f t="shared" si="71"/>
        <v>#DIV/0!</v>
      </c>
      <c r="CO194" s="147" t="e">
        <f t="shared" si="72"/>
        <v>#DIV/0!</v>
      </c>
      <c r="CP194" s="147" t="e">
        <f t="shared" si="73"/>
        <v>#DIV/0!</v>
      </c>
      <c r="CQ194" s="147" t="e">
        <f t="shared" si="74"/>
        <v>#DIV/0!</v>
      </c>
      <c r="CR194" s="147" t="e">
        <f t="shared" si="75"/>
        <v>#DIV/0!</v>
      </c>
      <c r="CS194" s="147" t="e">
        <f t="shared" si="76"/>
        <v>#DIV/0!</v>
      </c>
      <c r="CT194" s="147" t="e">
        <f t="shared" si="77"/>
        <v>#DIV/0!</v>
      </c>
      <c r="CU194" s="147" t="e">
        <f t="shared" si="78"/>
        <v>#DIV/0!</v>
      </c>
      <c r="CV194" s="147" t="e">
        <f t="shared" si="79"/>
        <v>#DIV/0!</v>
      </c>
    </row>
    <row r="195" spans="1:100">
      <c r="A195" s="213" t="str">
        <f t="shared" si="54"/>
        <v xml:space="preserve"> 19000100</v>
      </c>
      <c r="B195" s="217"/>
      <c r="C195" s="193"/>
      <c r="D195" s="200"/>
      <c r="E195" s="200"/>
      <c r="F195" s="200"/>
      <c r="G195" s="200"/>
      <c r="H195" s="200"/>
      <c r="I195" s="194"/>
      <c r="J195" s="194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7"/>
      <c r="V195" s="197"/>
      <c r="W195" s="197"/>
      <c r="X195" s="197"/>
      <c r="Y195" s="197"/>
      <c r="Z195" s="197"/>
      <c r="AA195" s="197"/>
      <c r="AB195" s="200"/>
      <c r="AC195" s="200"/>
      <c r="AD195" s="200"/>
      <c r="AE195" s="200"/>
      <c r="AF195" s="200"/>
      <c r="AG195" s="200"/>
      <c r="AH195" s="200"/>
      <c r="AI195" s="200"/>
      <c r="AJ195" s="200"/>
      <c r="AK195" s="200"/>
      <c r="AL195" s="200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200"/>
      <c r="BD195" s="200"/>
      <c r="BE195" s="200"/>
      <c r="BF195" s="200"/>
      <c r="BG195" s="200"/>
      <c r="BH195" s="200"/>
      <c r="BI195" s="200"/>
      <c r="BJ195" s="200"/>
      <c r="BK195" s="200"/>
      <c r="BL195" s="200"/>
      <c r="BM195" s="200"/>
      <c r="BN195" s="200"/>
      <c r="BO195" s="200"/>
      <c r="BP195" s="200"/>
      <c r="BQ195" s="200"/>
      <c r="BR195" s="200"/>
      <c r="BS195" s="200"/>
      <c r="BT195" s="244"/>
      <c r="BU195" s="244"/>
      <c r="BV195" s="244"/>
      <c r="BW195" s="216"/>
      <c r="BX195" s="43">
        <f t="shared" si="55"/>
        <v>0</v>
      </c>
      <c r="BY195" s="43">
        <f t="shared" si="56"/>
        <v>0</v>
      </c>
      <c r="BZ195" s="43">
        <f t="shared" si="57"/>
        <v>0</v>
      </c>
      <c r="CA195" s="43">
        <f t="shared" si="58"/>
        <v>0</v>
      </c>
      <c r="CB195" s="43">
        <f t="shared" si="59"/>
        <v>0</v>
      </c>
      <c r="CC195" s="43">
        <f t="shared" si="60"/>
        <v>0</v>
      </c>
      <c r="CD195" s="43">
        <f t="shared" si="61"/>
        <v>0</v>
      </c>
      <c r="CE195" s="43" t="e">
        <f t="shared" si="62"/>
        <v>#DIV/0!</v>
      </c>
      <c r="CF195" s="43" t="e">
        <f t="shared" si="63"/>
        <v>#VALUE!</v>
      </c>
      <c r="CG195" s="44" t="e">
        <f t="shared" si="64"/>
        <v>#VALUE!</v>
      </c>
      <c r="CH195" s="43" t="e">
        <f t="shared" si="65"/>
        <v>#VALUE!</v>
      </c>
      <c r="CI195" s="43" t="e">
        <f t="shared" si="66"/>
        <v>#VALUE!</v>
      </c>
      <c r="CJ195" s="44" t="e">
        <f t="shared" si="67"/>
        <v>#VALUE!</v>
      </c>
      <c r="CK195" s="44" t="e">
        <f t="shared" si="68"/>
        <v>#VALUE!</v>
      </c>
      <c r="CL195" t="str">
        <f t="shared" si="80"/>
        <v>19000100</v>
      </c>
      <c r="CM195" s="55">
        <f t="shared" si="70"/>
        <v>0</v>
      </c>
      <c r="CN195" s="147" t="e">
        <f t="shared" si="71"/>
        <v>#DIV/0!</v>
      </c>
      <c r="CO195" s="147" t="e">
        <f t="shared" si="72"/>
        <v>#DIV/0!</v>
      </c>
      <c r="CP195" s="147" t="e">
        <f t="shared" si="73"/>
        <v>#DIV/0!</v>
      </c>
      <c r="CQ195" s="147" t="e">
        <f t="shared" si="74"/>
        <v>#DIV/0!</v>
      </c>
      <c r="CR195" s="147" t="e">
        <f t="shared" si="75"/>
        <v>#DIV/0!</v>
      </c>
      <c r="CS195" s="147" t="e">
        <f t="shared" si="76"/>
        <v>#DIV/0!</v>
      </c>
      <c r="CT195" s="147" t="e">
        <f t="shared" si="77"/>
        <v>#DIV/0!</v>
      </c>
      <c r="CU195" s="147" t="e">
        <f t="shared" si="78"/>
        <v>#DIV/0!</v>
      </c>
      <c r="CV195" s="147" t="e">
        <f t="shared" si="79"/>
        <v>#DIV/0!</v>
      </c>
    </row>
    <row r="196" spans="1:100">
      <c r="A196" s="213" t="str">
        <f t="shared" si="54"/>
        <v xml:space="preserve"> 19000100</v>
      </c>
      <c r="B196" s="217"/>
      <c r="C196" s="193"/>
      <c r="D196" s="200"/>
      <c r="E196" s="200"/>
      <c r="F196" s="200"/>
      <c r="G196" s="200"/>
      <c r="H196" s="200"/>
      <c r="I196" s="194"/>
      <c r="J196" s="194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7"/>
      <c r="V196" s="197"/>
      <c r="W196" s="197"/>
      <c r="X196" s="197"/>
      <c r="Y196" s="197"/>
      <c r="Z196" s="197"/>
      <c r="AA196" s="197"/>
      <c r="AB196" s="200"/>
      <c r="AC196" s="200"/>
      <c r="AD196" s="200"/>
      <c r="AE196" s="200"/>
      <c r="AF196" s="200"/>
      <c r="AG196" s="200"/>
      <c r="AH196" s="200"/>
      <c r="AI196" s="200"/>
      <c r="AJ196" s="200"/>
      <c r="AK196" s="200"/>
      <c r="AL196" s="200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200"/>
      <c r="BD196" s="200"/>
      <c r="BE196" s="200"/>
      <c r="BF196" s="200"/>
      <c r="BG196" s="200"/>
      <c r="BH196" s="200"/>
      <c r="BI196" s="200"/>
      <c r="BJ196" s="200"/>
      <c r="BK196" s="200"/>
      <c r="BL196" s="200"/>
      <c r="BM196" s="200"/>
      <c r="BN196" s="200"/>
      <c r="BO196" s="200"/>
      <c r="BP196" s="200"/>
      <c r="BQ196" s="200"/>
      <c r="BR196" s="200"/>
      <c r="BS196" s="200"/>
      <c r="BT196" s="244"/>
      <c r="BU196" s="244"/>
      <c r="BV196" s="244"/>
      <c r="BW196" s="216"/>
      <c r="BX196" s="43">
        <f t="shared" si="55"/>
        <v>0</v>
      </c>
      <c r="BY196" s="43">
        <f t="shared" si="56"/>
        <v>0</v>
      </c>
      <c r="BZ196" s="43">
        <f t="shared" si="57"/>
        <v>0</v>
      </c>
      <c r="CA196" s="43">
        <f t="shared" si="58"/>
        <v>0</v>
      </c>
      <c r="CB196" s="43">
        <f t="shared" si="59"/>
        <v>0</v>
      </c>
      <c r="CC196" s="43">
        <f t="shared" si="60"/>
        <v>0</v>
      </c>
      <c r="CD196" s="43">
        <f t="shared" si="61"/>
        <v>0</v>
      </c>
      <c r="CE196" s="43" t="e">
        <f t="shared" si="62"/>
        <v>#DIV/0!</v>
      </c>
      <c r="CF196" s="43" t="e">
        <f t="shared" si="63"/>
        <v>#VALUE!</v>
      </c>
      <c r="CG196" s="44" t="e">
        <f t="shared" si="64"/>
        <v>#VALUE!</v>
      </c>
      <c r="CH196" s="43" t="e">
        <f t="shared" si="65"/>
        <v>#VALUE!</v>
      </c>
      <c r="CI196" s="43" t="e">
        <f t="shared" si="66"/>
        <v>#VALUE!</v>
      </c>
      <c r="CJ196" s="44" t="e">
        <f t="shared" si="67"/>
        <v>#VALUE!</v>
      </c>
      <c r="CK196" s="44" t="e">
        <f t="shared" si="68"/>
        <v>#VALUE!</v>
      </c>
      <c r="CL196" t="str">
        <f t="shared" si="80"/>
        <v>19000100</v>
      </c>
      <c r="CM196" s="55">
        <f t="shared" si="70"/>
        <v>0</v>
      </c>
      <c r="CN196" s="147" t="e">
        <f t="shared" si="71"/>
        <v>#DIV/0!</v>
      </c>
      <c r="CO196" s="147" t="e">
        <f t="shared" si="72"/>
        <v>#DIV/0!</v>
      </c>
      <c r="CP196" s="147" t="e">
        <f t="shared" si="73"/>
        <v>#DIV/0!</v>
      </c>
      <c r="CQ196" s="147" t="e">
        <f t="shared" si="74"/>
        <v>#DIV/0!</v>
      </c>
      <c r="CR196" s="147" t="e">
        <f t="shared" si="75"/>
        <v>#DIV/0!</v>
      </c>
      <c r="CS196" s="147" t="e">
        <f t="shared" si="76"/>
        <v>#DIV/0!</v>
      </c>
      <c r="CT196" s="147" t="e">
        <f t="shared" si="77"/>
        <v>#DIV/0!</v>
      </c>
      <c r="CU196" s="147" t="e">
        <f t="shared" si="78"/>
        <v>#DIV/0!</v>
      </c>
      <c r="CV196" s="147" t="e">
        <f t="shared" si="79"/>
        <v>#DIV/0!</v>
      </c>
    </row>
    <row r="197" spans="1:100">
      <c r="A197" s="213" t="str">
        <f t="shared" si="54"/>
        <v xml:space="preserve"> 19000100</v>
      </c>
      <c r="B197" s="217"/>
      <c r="C197" s="193"/>
      <c r="D197" s="200"/>
      <c r="E197" s="200"/>
      <c r="F197" s="200"/>
      <c r="G197" s="200"/>
      <c r="H197" s="200"/>
      <c r="I197" s="194"/>
      <c r="J197" s="194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7"/>
      <c r="V197" s="197"/>
      <c r="W197" s="197"/>
      <c r="X197" s="197"/>
      <c r="Y197" s="197"/>
      <c r="Z197" s="197"/>
      <c r="AA197" s="197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/>
      <c r="BB197" s="200"/>
      <c r="BC197" s="200"/>
      <c r="BD197" s="200"/>
      <c r="BE197" s="200"/>
      <c r="BF197" s="200"/>
      <c r="BG197" s="200"/>
      <c r="BH197" s="200"/>
      <c r="BI197" s="200"/>
      <c r="BJ197" s="200"/>
      <c r="BK197" s="200"/>
      <c r="BL197" s="200"/>
      <c r="BM197" s="200"/>
      <c r="BN197" s="200"/>
      <c r="BO197" s="200"/>
      <c r="BP197" s="200"/>
      <c r="BQ197" s="200"/>
      <c r="BR197" s="200"/>
      <c r="BS197" s="200"/>
      <c r="BT197" s="244"/>
      <c r="BU197" s="244"/>
      <c r="BV197" s="244"/>
      <c r="BW197" s="216"/>
      <c r="BX197" s="43">
        <f t="shared" si="55"/>
        <v>0</v>
      </c>
      <c r="BY197" s="43">
        <f t="shared" si="56"/>
        <v>0</v>
      </c>
      <c r="BZ197" s="43">
        <f t="shared" si="57"/>
        <v>0</v>
      </c>
      <c r="CA197" s="43">
        <f t="shared" si="58"/>
        <v>0</v>
      </c>
      <c r="CB197" s="43">
        <f t="shared" si="59"/>
        <v>0</v>
      </c>
      <c r="CC197" s="43">
        <f t="shared" si="60"/>
        <v>0</v>
      </c>
      <c r="CD197" s="43">
        <f t="shared" si="61"/>
        <v>0</v>
      </c>
      <c r="CE197" s="43" t="e">
        <f t="shared" si="62"/>
        <v>#DIV/0!</v>
      </c>
      <c r="CF197" s="43" t="e">
        <f t="shared" si="63"/>
        <v>#VALUE!</v>
      </c>
      <c r="CG197" s="44" t="e">
        <f t="shared" si="64"/>
        <v>#VALUE!</v>
      </c>
      <c r="CH197" s="43" t="e">
        <f t="shared" si="65"/>
        <v>#VALUE!</v>
      </c>
      <c r="CI197" s="43" t="e">
        <f t="shared" si="66"/>
        <v>#VALUE!</v>
      </c>
      <c r="CJ197" s="44" t="e">
        <f t="shared" si="67"/>
        <v>#VALUE!</v>
      </c>
      <c r="CK197" s="44" t="e">
        <f t="shared" si="68"/>
        <v>#VALUE!</v>
      </c>
      <c r="CL197" t="str">
        <f t="shared" si="80"/>
        <v>19000100</v>
      </c>
      <c r="CM197" s="55">
        <f t="shared" si="70"/>
        <v>0</v>
      </c>
      <c r="CN197" s="147" t="e">
        <f t="shared" si="71"/>
        <v>#DIV/0!</v>
      </c>
      <c r="CO197" s="147" t="e">
        <f t="shared" si="72"/>
        <v>#DIV/0!</v>
      </c>
      <c r="CP197" s="147" t="e">
        <f t="shared" si="73"/>
        <v>#DIV/0!</v>
      </c>
      <c r="CQ197" s="147" t="e">
        <f t="shared" si="74"/>
        <v>#DIV/0!</v>
      </c>
      <c r="CR197" s="147" t="e">
        <f t="shared" si="75"/>
        <v>#DIV/0!</v>
      </c>
      <c r="CS197" s="147" t="e">
        <f t="shared" si="76"/>
        <v>#DIV/0!</v>
      </c>
      <c r="CT197" s="147" t="e">
        <f t="shared" si="77"/>
        <v>#DIV/0!</v>
      </c>
      <c r="CU197" s="147" t="e">
        <f t="shared" si="78"/>
        <v>#DIV/0!</v>
      </c>
      <c r="CV197" s="147" t="e">
        <f t="shared" si="79"/>
        <v>#DIV/0!</v>
      </c>
    </row>
    <row r="198" spans="1:100">
      <c r="A198" s="213" t="str">
        <f t="shared" si="54"/>
        <v xml:space="preserve"> 19000100</v>
      </c>
      <c r="B198" s="217"/>
      <c r="C198" s="193"/>
      <c r="D198" s="200"/>
      <c r="E198" s="200"/>
      <c r="F198" s="200"/>
      <c r="G198" s="200"/>
      <c r="H198" s="200"/>
      <c r="I198" s="194"/>
      <c r="J198" s="194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7"/>
      <c r="V198" s="197"/>
      <c r="W198" s="197"/>
      <c r="X198" s="197"/>
      <c r="Y198" s="197"/>
      <c r="Z198" s="197"/>
      <c r="AA198" s="197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200"/>
      <c r="BB198" s="200"/>
      <c r="BC198" s="200"/>
      <c r="BD198" s="200"/>
      <c r="BE198" s="200"/>
      <c r="BF198" s="200"/>
      <c r="BG198" s="200"/>
      <c r="BH198" s="200"/>
      <c r="BI198" s="200"/>
      <c r="BJ198" s="200"/>
      <c r="BK198" s="200"/>
      <c r="BL198" s="200"/>
      <c r="BM198" s="200"/>
      <c r="BN198" s="200"/>
      <c r="BO198" s="200"/>
      <c r="BP198" s="200"/>
      <c r="BQ198" s="200"/>
      <c r="BR198" s="200"/>
      <c r="BS198" s="200"/>
      <c r="BT198" s="244"/>
      <c r="BU198" s="244"/>
      <c r="BV198" s="244"/>
      <c r="BW198" s="216"/>
      <c r="BX198" s="43">
        <f t="shared" si="55"/>
        <v>0</v>
      </c>
      <c r="BY198" s="43">
        <f t="shared" si="56"/>
        <v>0</v>
      </c>
      <c r="BZ198" s="43">
        <f t="shared" si="57"/>
        <v>0</v>
      </c>
      <c r="CA198" s="43">
        <f t="shared" si="58"/>
        <v>0</v>
      </c>
      <c r="CB198" s="43">
        <f t="shared" si="59"/>
        <v>0</v>
      </c>
      <c r="CC198" s="43">
        <f t="shared" si="60"/>
        <v>0</v>
      </c>
      <c r="CD198" s="43">
        <f t="shared" si="61"/>
        <v>0</v>
      </c>
      <c r="CE198" s="43" t="e">
        <f t="shared" si="62"/>
        <v>#DIV/0!</v>
      </c>
      <c r="CF198" s="43" t="e">
        <f t="shared" si="63"/>
        <v>#VALUE!</v>
      </c>
      <c r="CG198" s="44" t="e">
        <f t="shared" si="64"/>
        <v>#VALUE!</v>
      </c>
      <c r="CH198" s="43" t="e">
        <f t="shared" si="65"/>
        <v>#VALUE!</v>
      </c>
      <c r="CI198" s="43" t="e">
        <f t="shared" si="66"/>
        <v>#VALUE!</v>
      </c>
      <c r="CJ198" s="44" t="e">
        <f t="shared" si="67"/>
        <v>#VALUE!</v>
      </c>
      <c r="CK198" s="44" t="e">
        <f t="shared" si="68"/>
        <v>#VALUE!</v>
      </c>
      <c r="CL198" t="str">
        <f t="shared" si="80"/>
        <v>19000100</v>
      </c>
      <c r="CM198" s="55">
        <f t="shared" si="70"/>
        <v>0</v>
      </c>
      <c r="CN198" s="147" t="e">
        <f t="shared" si="71"/>
        <v>#DIV/0!</v>
      </c>
      <c r="CO198" s="147" t="e">
        <f t="shared" si="72"/>
        <v>#DIV/0!</v>
      </c>
      <c r="CP198" s="147" t="e">
        <f t="shared" si="73"/>
        <v>#DIV/0!</v>
      </c>
      <c r="CQ198" s="147" t="e">
        <f t="shared" si="74"/>
        <v>#DIV/0!</v>
      </c>
      <c r="CR198" s="147" t="e">
        <f t="shared" si="75"/>
        <v>#DIV/0!</v>
      </c>
      <c r="CS198" s="147" t="e">
        <f t="shared" si="76"/>
        <v>#DIV/0!</v>
      </c>
      <c r="CT198" s="147" t="e">
        <f t="shared" si="77"/>
        <v>#DIV/0!</v>
      </c>
      <c r="CU198" s="147" t="e">
        <f t="shared" si="78"/>
        <v>#DIV/0!</v>
      </c>
      <c r="CV198" s="147" t="e">
        <f t="shared" si="79"/>
        <v>#DIV/0!</v>
      </c>
    </row>
    <row r="199" spans="1:100">
      <c r="A199" s="213" t="str">
        <f t="shared" si="54"/>
        <v xml:space="preserve"> 19000100</v>
      </c>
      <c r="B199" s="217"/>
      <c r="C199" s="193"/>
      <c r="D199" s="200"/>
      <c r="E199" s="200"/>
      <c r="F199" s="200"/>
      <c r="G199" s="200"/>
      <c r="H199" s="200"/>
      <c r="I199" s="194"/>
      <c r="J199" s="194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7"/>
      <c r="V199" s="197"/>
      <c r="W199" s="197"/>
      <c r="X199" s="197"/>
      <c r="Y199" s="197"/>
      <c r="Z199" s="197"/>
      <c r="AA199" s="197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200"/>
      <c r="BD199" s="200"/>
      <c r="BE199" s="200"/>
      <c r="BF199" s="200"/>
      <c r="BG199" s="200"/>
      <c r="BH199" s="200"/>
      <c r="BI199" s="200"/>
      <c r="BJ199" s="200"/>
      <c r="BK199" s="200"/>
      <c r="BL199" s="200"/>
      <c r="BM199" s="200"/>
      <c r="BN199" s="200"/>
      <c r="BO199" s="200"/>
      <c r="BP199" s="200"/>
      <c r="BQ199" s="200"/>
      <c r="BR199" s="200"/>
      <c r="BS199" s="200"/>
      <c r="BT199" s="244"/>
      <c r="BU199" s="244"/>
      <c r="BV199" s="244"/>
      <c r="BW199" s="216"/>
      <c r="BX199" s="43">
        <f t="shared" si="55"/>
        <v>0</v>
      </c>
      <c r="BY199" s="43">
        <f t="shared" si="56"/>
        <v>0</v>
      </c>
      <c r="BZ199" s="43">
        <f t="shared" si="57"/>
        <v>0</v>
      </c>
      <c r="CA199" s="43">
        <f t="shared" si="58"/>
        <v>0</v>
      </c>
      <c r="CB199" s="43">
        <f t="shared" si="59"/>
        <v>0</v>
      </c>
      <c r="CC199" s="43">
        <f t="shared" si="60"/>
        <v>0</v>
      </c>
      <c r="CD199" s="43">
        <f t="shared" si="61"/>
        <v>0</v>
      </c>
      <c r="CE199" s="43" t="e">
        <f t="shared" si="62"/>
        <v>#DIV/0!</v>
      </c>
      <c r="CF199" s="43" t="e">
        <f t="shared" si="63"/>
        <v>#VALUE!</v>
      </c>
      <c r="CG199" s="44" t="e">
        <f t="shared" si="64"/>
        <v>#VALUE!</v>
      </c>
      <c r="CH199" s="43" t="e">
        <f t="shared" si="65"/>
        <v>#VALUE!</v>
      </c>
      <c r="CI199" s="43" t="e">
        <f t="shared" si="66"/>
        <v>#VALUE!</v>
      </c>
      <c r="CJ199" s="44" t="e">
        <f t="shared" si="67"/>
        <v>#VALUE!</v>
      </c>
      <c r="CK199" s="44" t="e">
        <f t="shared" si="68"/>
        <v>#VALUE!</v>
      </c>
      <c r="CL199" t="str">
        <f t="shared" si="80"/>
        <v>19000100</v>
      </c>
      <c r="CM199" s="55">
        <f t="shared" si="70"/>
        <v>0</v>
      </c>
      <c r="CN199" s="147" t="e">
        <f t="shared" si="71"/>
        <v>#DIV/0!</v>
      </c>
      <c r="CO199" s="147" t="e">
        <f t="shared" si="72"/>
        <v>#DIV/0!</v>
      </c>
      <c r="CP199" s="147" t="e">
        <f t="shared" si="73"/>
        <v>#DIV/0!</v>
      </c>
      <c r="CQ199" s="147" t="e">
        <f t="shared" si="74"/>
        <v>#DIV/0!</v>
      </c>
      <c r="CR199" s="147" t="e">
        <f t="shared" si="75"/>
        <v>#DIV/0!</v>
      </c>
      <c r="CS199" s="147" t="e">
        <f t="shared" si="76"/>
        <v>#DIV/0!</v>
      </c>
      <c r="CT199" s="147" t="e">
        <f t="shared" si="77"/>
        <v>#DIV/0!</v>
      </c>
      <c r="CU199" s="147" t="e">
        <f t="shared" si="78"/>
        <v>#DIV/0!</v>
      </c>
      <c r="CV199" s="147" t="e">
        <f t="shared" si="79"/>
        <v>#DIV/0!</v>
      </c>
    </row>
    <row r="200" spans="1:100">
      <c r="A200" s="213" t="str">
        <f t="shared" si="54"/>
        <v xml:space="preserve"> 19000100</v>
      </c>
      <c r="B200" s="217"/>
      <c r="C200" s="193"/>
      <c r="D200" s="200"/>
      <c r="E200" s="200"/>
      <c r="F200" s="200"/>
      <c r="G200" s="200"/>
      <c r="H200" s="200"/>
      <c r="I200" s="194"/>
      <c r="J200" s="194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7"/>
      <c r="V200" s="197"/>
      <c r="W200" s="197"/>
      <c r="X200" s="197"/>
      <c r="Y200" s="197"/>
      <c r="Z200" s="197"/>
      <c r="AA200" s="197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0"/>
      <c r="BL200" s="200"/>
      <c r="BM200" s="200"/>
      <c r="BN200" s="200"/>
      <c r="BO200" s="200"/>
      <c r="BP200" s="200"/>
      <c r="BQ200" s="200"/>
      <c r="BR200" s="200"/>
      <c r="BS200" s="200"/>
      <c r="BT200" s="244"/>
      <c r="BU200" s="244"/>
      <c r="BV200" s="244"/>
      <c r="BW200" s="216"/>
      <c r="BX200" s="43">
        <f t="shared" si="55"/>
        <v>0</v>
      </c>
      <c r="BY200" s="43">
        <f t="shared" si="56"/>
        <v>0</v>
      </c>
      <c r="BZ200" s="43">
        <f t="shared" si="57"/>
        <v>0</v>
      </c>
      <c r="CA200" s="43">
        <f t="shared" si="58"/>
        <v>0</v>
      </c>
      <c r="CB200" s="43">
        <f t="shared" si="59"/>
        <v>0</v>
      </c>
      <c r="CC200" s="43">
        <f t="shared" si="60"/>
        <v>0</v>
      </c>
      <c r="CD200" s="43">
        <f t="shared" si="61"/>
        <v>0</v>
      </c>
      <c r="CE200" s="43" t="e">
        <f t="shared" si="62"/>
        <v>#DIV/0!</v>
      </c>
      <c r="CF200" s="43" t="e">
        <f t="shared" si="63"/>
        <v>#VALUE!</v>
      </c>
      <c r="CG200" s="44" t="e">
        <f t="shared" si="64"/>
        <v>#VALUE!</v>
      </c>
      <c r="CH200" s="43" t="e">
        <f t="shared" si="65"/>
        <v>#VALUE!</v>
      </c>
      <c r="CI200" s="43" t="e">
        <f t="shared" si="66"/>
        <v>#VALUE!</v>
      </c>
      <c r="CJ200" s="44" t="e">
        <f t="shared" si="67"/>
        <v>#VALUE!</v>
      </c>
      <c r="CK200" s="44" t="e">
        <f t="shared" si="68"/>
        <v>#VALUE!</v>
      </c>
      <c r="CL200" t="str">
        <f t="shared" si="80"/>
        <v>19000100</v>
      </c>
      <c r="CM200" s="55">
        <f t="shared" si="70"/>
        <v>0</v>
      </c>
      <c r="CN200" s="147" t="e">
        <f t="shared" si="71"/>
        <v>#DIV/0!</v>
      </c>
      <c r="CO200" s="147" t="e">
        <f t="shared" si="72"/>
        <v>#DIV/0!</v>
      </c>
      <c r="CP200" s="147" t="e">
        <f t="shared" si="73"/>
        <v>#DIV/0!</v>
      </c>
      <c r="CQ200" s="147" t="e">
        <f t="shared" si="74"/>
        <v>#DIV/0!</v>
      </c>
      <c r="CR200" s="147" t="e">
        <f t="shared" si="75"/>
        <v>#DIV/0!</v>
      </c>
      <c r="CS200" s="147" t="e">
        <f t="shared" si="76"/>
        <v>#DIV/0!</v>
      </c>
      <c r="CT200" s="147" t="e">
        <f t="shared" si="77"/>
        <v>#DIV/0!</v>
      </c>
      <c r="CU200" s="147" t="e">
        <f t="shared" si="78"/>
        <v>#DIV/0!</v>
      </c>
      <c r="CV200" s="147" t="e">
        <f t="shared" si="79"/>
        <v>#DIV/0!</v>
      </c>
    </row>
    <row r="201" spans="1:100">
      <c r="A201" s="213" t="str">
        <f t="shared" si="54"/>
        <v xml:space="preserve"> 19000100</v>
      </c>
      <c r="B201" s="217"/>
      <c r="C201" s="193"/>
      <c r="D201" s="200"/>
      <c r="E201" s="200"/>
      <c r="F201" s="200"/>
      <c r="G201" s="200"/>
      <c r="H201" s="200"/>
      <c r="I201" s="194"/>
      <c r="J201" s="194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7"/>
      <c r="V201" s="197"/>
      <c r="W201" s="197"/>
      <c r="X201" s="197"/>
      <c r="Y201" s="197"/>
      <c r="Z201" s="197"/>
      <c r="AA201" s="197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0"/>
      <c r="BR201" s="200"/>
      <c r="BS201" s="200"/>
      <c r="BT201" s="244"/>
      <c r="BU201" s="244"/>
      <c r="BV201" s="244"/>
      <c r="BW201" s="216"/>
      <c r="BX201" s="43">
        <f t="shared" si="55"/>
        <v>0</v>
      </c>
      <c r="BY201" s="43">
        <f t="shared" si="56"/>
        <v>0</v>
      </c>
      <c r="BZ201" s="43">
        <f t="shared" si="57"/>
        <v>0</v>
      </c>
      <c r="CA201" s="43">
        <f t="shared" si="58"/>
        <v>0</v>
      </c>
      <c r="CB201" s="43">
        <f t="shared" si="59"/>
        <v>0</v>
      </c>
      <c r="CC201" s="43">
        <f t="shared" si="60"/>
        <v>0</v>
      </c>
      <c r="CD201" s="43">
        <f t="shared" si="61"/>
        <v>0</v>
      </c>
      <c r="CE201" s="43" t="e">
        <f t="shared" si="62"/>
        <v>#DIV/0!</v>
      </c>
      <c r="CF201" s="43" t="e">
        <f t="shared" si="63"/>
        <v>#VALUE!</v>
      </c>
      <c r="CG201" s="44" t="e">
        <f t="shared" si="64"/>
        <v>#VALUE!</v>
      </c>
      <c r="CH201" s="43" t="e">
        <f t="shared" si="65"/>
        <v>#VALUE!</v>
      </c>
      <c r="CI201" s="43" t="e">
        <f t="shared" si="66"/>
        <v>#VALUE!</v>
      </c>
      <c r="CJ201" s="44" t="e">
        <f t="shared" si="67"/>
        <v>#VALUE!</v>
      </c>
      <c r="CK201" s="44" t="e">
        <f t="shared" si="68"/>
        <v>#VALUE!</v>
      </c>
      <c r="CL201" t="str">
        <f t="shared" si="80"/>
        <v>19000100</v>
      </c>
      <c r="CM201" s="55">
        <f t="shared" si="70"/>
        <v>0</v>
      </c>
      <c r="CN201" s="147" t="e">
        <f t="shared" si="71"/>
        <v>#DIV/0!</v>
      </c>
      <c r="CO201" s="147" t="e">
        <f t="shared" si="72"/>
        <v>#DIV/0!</v>
      </c>
      <c r="CP201" s="147" t="e">
        <f t="shared" si="73"/>
        <v>#DIV/0!</v>
      </c>
      <c r="CQ201" s="147" t="e">
        <f t="shared" si="74"/>
        <v>#DIV/0!</v>
      </c>
      <c r="CR201" s="147" t="e">
        <f t="shared" si="75"/>
        <v>#DIV/0!</v>
      </c>
      <c r="CS201" s="147" t="e">
        <f t="shared" si="76"/>
        <v>#DIV/0!</v>
      </c>
      <c r="CT201" s="147" t="e">
        <f t="shared" si="77"/>
        <v>#DIV/0!</v>
      </c>
      <c r="CU201" s="147" t="e">
        <f t="shared" si="78"/>
        <v>#DIV/0!</v>
      </c>
      <c r="CV201" s="147" t="e">
        <f t="shared" si="79"/>
        <v>#DIV/0!</v>
      </c>
    </row>
    <row r="202" spans="1:100">
      <c r="A202" s="213" t="str">
        <f t="shared" si="54"/>
        <v xml:space="preserve"> 19000100</v>
      </c>
      <c r="B202" s="217"/>
      <c r="C202" s="193"/>
      <c r="D202" s="200"/>
      <c r="E202" s="200"/>
      <c r="F202" s="200"/>
      <c r="G202" s="200"/>
      <c r="H202" s="200"/>
      <c r="I202" s="194"/>
      <c r="J202" s="194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7"/>
      <c r="V202" s="197"/>
      <c r="W202" s="197"/>
      <c r="X202" s="197"/>
      <c r="Y202" s="197"/>
      <c r="Z202" s="197"/>
      <c r="AA202" s="197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0"/>
      <c r="BN202" s="200"/>
      <c r="BO202" s="200"/>
      <c r="BP202" s="200"/>
      <c r="BQ202" s="200"/>
      <c r="BR202" s="200"/>
      <c r="BS202" s="200"/>
      <c r="BT202" s="244"/>
      <c r="BU202" s="244"/>
      <c r="BV202" s="244"/>
      <c r="BW202" s="216"/>
      <c r="BX202" s="43">
        <f t="shared" si="55"/>
        <v>0</v>
      </c>
      <c r="BY202" s="43">
        <f t="shared" si="56"/>
        <v>0</v>
      </c>
      <c r="BZ202" s="43">
        <f t="shared" si="57"/>
        <v>0</v>
      </c>
      <c r="CA202" s="43">
        <f t="shared" si="58"/>
        <v>0</v>
      </c>
      <c r="CB202" s="43">
        <f t="shared" si="59"/>
        <v>0</v>
      </c>
      <c r="CC202" s="43">
        <f t="shared" si="60"/>
        <v>0</v>
      </c>
      <c r="CD202" s="43">
        <f t="shared" si="61"/>
        <v>0</v>
      </c>
      <c r="CE202" s="43" t="e">
        <f t="shared" si="62"/>
        <v>#DIV/0!</v>
      </c>
      <c r="CF202" s="43" t="e">
        <f t="shared" si="63"/>
        <v>#VALUE!</v>
      </c>
      <c r="CG202" s="44" t="e">
        <f t="shared" si="64"/>
        <v>#VALUE!</v>
      </c>
      <c r="CH202" s="43" t="e">
        <f t="shared" si="65"/>
        <v>#VALUE!</v>
      </c>
      <c r="CI202" s="43" t="e">
        <f t="shared" si="66"/>
        <v>#VALUE!</v>
      </c>
      <c r="CJ202" s="44" t="e">
        <f t="shared" si="67"/>
        <v>#VALUE!</v>
      </c>
      <c r="CK202" s="44" t="e">
        <f t="shared" si="68"/>
        <v>#VALUE!</v>
      </c>
      <c r="CL202" t="str">
        <f t="shared" si="80"/>
        <v>19000100</v>
      </c>
      <c r="CM202" s="55">
        <f t="shared" si="70"/>
        <v>0</v>
      </c>
      <c r="CN202" s="147" t="e">
        <f t="shared" si="71"/>
        <v>#DIV/0!</v>
      </c>
      <c r="CO202" s="147" t="e">
        <f t="shared" si="72"/>
        <v>#DIV/0!</v>
      </c>
      <c r="CP202" s="147" t="e">
        <f t="shared" si="73"/>
        <v>#DIV/0!</v>
      </c>
      <c r="CQ202" s="147" t="e">
        <f t="shared" si="74"/>
        <v>#DIV/0!</v>
      </c>
      <c r="CR202" s="147" t="e">
        <f t="shared" si="75"/>
        <v>#DIV/0!</v>
      </c>
      <c r="CS202" s="147" t="e">
        <f t="shared" si="76"/>
        <v>#DIV/0!</v>
      </c>
      <c r="CT202" s="147" t="e">
        <f t="shared" si="77"/>
        <v>#DIV/0!</v>
      </c>
      <c r="CU202" s="147" t="e">
        <f t="shared" si="78"/>
        <v>#DIV/0!</v>
      </c>
      <c r="CV202" s="147" t="e">
        <f t="shared" si="79"/>
        <v>#DIV/0!</v>
      </c>
    </row>
    <row r="203" spans="1:100">
      <c r="A203" s="213" t="str">
        <f t="shared" si="54"/>
        <v xml:space="preserve"> 19000100</v>
      </c>
      <c r="B203" s="217"/>
      <c r="C203" s="193"/>
      <c r="D203" s="200"/>
      <c r="E203" s="200"/>
      <c r="F203" s="200"/>
      <c r="G203" s="200"/>
      <c r="H203" s="200"/>
      <c r="I203" s="194"/>
      <c r="J203" s="194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7"/>
      <c r="V203" s="197"/>
      <c r="W203" s="197"/>
      <c r="X203" s="197"/>
      <c r="Y203" s="197"/>
      <c r="Z203" s="197"/>
      <c r="AA203" s="197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0"/>
      <c r="BN203" s="200"/>
      <c r="BO203" s="200"/>
      <c r="BP203" s="200"/>
      <c r="BQ203" s="200"/>
      <c r="BR203" s="200"/>
      <c r="BS203" s="200"/>
      <c r="BT203" s="244"/>
      <c r="BU203" s="244"/>
      <c r="BV203" s="244"/>
      <c r="BW203" s="216"/>
      <c r="BX203" s="43">
        <f t="shared" si="55"/>
        <v>0</v>
      </c>
      <c r="BY203" s="43">
        <f t="shared" si="56"/>
        <v>0</v>
      </c>
      <c r="BZ203" s="43">
        <f t="shared" si="57"/>
        <v>0</v>
      </c>
      <c r="CA203" s="43">
        <f t="shared" si="58"/>
        <v>0</v>
      </c>
      <c r="CB203" s="43">
        <f t="shared" si="59"/>
        <v>0</v>
      </c>
      <c r="CC203" s="43">
        <f t="shared" si="60"/>
        <v>0</v>
      </c>
      <c r="CD203" s="43">
        <f t="shared" si="61"/>
        <v>0</v>
      </c>
      <c r="CE203" s="43" t="e">
        <f t="shared" si="62"/>
        <v>#DIV/0!</v>
      </c>
      <c r="CF203" s="43" t="e">
        <f t="shared" si="63"/>
        <v>#VALUE!</v>
      </c>
      <c r="CG203" s="44" t="e">
        <f t="shared" si="64"/>
        <v>#VALUE!</v>
      </c>
      <c r="CH203" s="43" t="e">
        <f t="shared" si="65"/>
        <v>#VALUE!</v>
      </c>
      <c r="CI203" s="43" t="e">
        <f t="shared" si="66"/>
        <v>#VALUE!</v>
      </c>
      <c r="CJ203" s="44" t="e">
        <f t="shared" si="67"/>
        <v>#VALUE!</v>
      </c>
      <c r="CK203" s="44" t="e">
        <f t="shared" si="68"/>
        <v>#VALUE!</v>
      </c>
      <c r="CL203" t="str">
        <f t="shared" si="80"/>
        <v>19000100</v>
      </c>
      <c r="CM203" s="55">
        <f t="shared" si="70"/>
        <v>0</v>
      </c>
      <c r="CN203" s="147" t="e">
        <f t="shared" si="71"/>
        <v>#DIV/0!</v>
      </c>
      <c r="CO203" s="147" t="e">
        <f t="shared" si="72"/>
        <v>#DIV/0!</v>
      </c>
      <c r="CP203" s="147" t="e">
        <f t="shared" si="73"/>
        <v>#DIV/0!</v>
      </c>
      <c r="CQ203" s="147" t="e">
        <f t="shared" si="74"/>
        <v>#DIV/0!</v>
      </c>
      <c r="CR203" s="147" t="e">
        <f t="shared" si="75"/>
        <v>#DIV/0!</v>
      </c>
      <c r="CS203" s="147" t="e">
        <f t="shared" si="76"/>
        <v>#DIV/0!</v>
      </c>
      <c r="CT203" s="147" t="e">
        <f t="shared" si="77"/>
        <v>#DIV/0!</v>
      </c>
      <c r="CU203" s="147" t="e">
        <f t="shared" si="78"/>
        <v>#DIV/0!</v>
      </c>
      <c r="CV203" s="147" t="e">
        <f t="shared" si="79"/>
        <v>#DIV/0!</v>
      </c>
    </row>
    <row r="204" spans="1:100">
      <c r="A204" s="213" t="str">
        <f t="shared" si="54"/>
        <v xml:space="preserve"> 19000100</v>
      </c>
      <c r="B204" s="217"/>
      <c r="C204" s="193"/>
      <c r="D204" s="200"/>
      <c r="E204" s="200"/>
      <c r="F204" s="200"/>
      <c r="G204" s="200"/>
      <c r="H204" s="200"/>
      <c r="I204" s="194"/>
      <c r="J204" s="194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0"/>
      <c r="BN204" s="200"/>
      <c r="BO204" s="200"/>
      <c r="BP204" s="200"/>
      <c r="BQ204" s="200"/>
      <c r="BR204" s="200"/>
      <c r="BS204" s="200"/>
      <c r="BT204" s="244"/>
      <c r="BU204" s="244"/>
      <c r="BV204" s="244"/>
      <c r="BW204" s="216"/>
      <c r="BX204" s="43">
        <f t="shared" si="55"/>
        <v>0</v>
      </c>
      <c r="BY204" s="43">
        <f t="shared" si="56"/>
        <v>0</v>
      </c>
      <c r="BZ204" s="43">
        <f t="shared" si="57"/>
        <v>0</v>
      </c>
      <c r="CA204" s="43">
        <f t="shared" si="58"/>
        <v>0</v>
      </c>
      <c r="CB204" s="43">
        <f t="shared" si="59"/>
        <v>0</v>
      </c>
      <c r="CC204" s="43">
        <f t="shared" si="60"/>
        <v>0</v>
      </c>
      <c r="CD204" s="43">
        <f t="shared" si="61"/>
        <v>0</v>
      </c>
      <c r="CE204" s="43" t="e">
        <f t="shared" si="62"/>
        <v>#DIV/0!</v>
      </c>
      <c r="CF204" s="43" t="e">
        <f t="shared" si="63"/>
        <v>#VALUE!</v>
      </c>
      <c r="CG204" s="44" t="e">
        <f t="shared" si="64"/>
        <v>#VALUE!</v>
      </c>
      <c r="CH204" s="43" t="e">
        <f t="shared" si="65"/>
        <v>#VALUE!</v>
      </c>
      <c r="CI204" s="43" t="e">
        <f t="shared" si="66"/>
        <v>#VALUE!</v>
      </c>
      <c r="CJ204" s="44" t="e">
        <f t="shared" si="67"/>
        <v>#VALUE!</v>
      </c>
      <c r="CK204" s="44" t="e">
        <f t="shared" si="68"/>
        <v>#VALUE!</v>
      </c>
      <c r="CL204" t="str">
        <f t="shared" si="80"/>
        <v>19000100</v>
      </c>
      <c r="CM204" s="55">
        <f t="shared" si="70"/>
        <v>0</v>
      </c>
      <c r="CN204" s="147" t="e">
        <f t="shared" si="71"/>
        <v>#DIV/0!</v>
      </c>
      <c r="CO204" s="147" t="e">
        <f t="shared" si="72"/>
        <v>#DIV/0!</v>
      </c>
      <c r="CP204" s="147" t="e">
        <f t="shared" si="73"/>
        <v>#DIV/0!</v>
      </c>
      <c r="CQ204" s="147" t="e">
        <f t="shared" si="74"/>
        <v>#DIV/0!</v>
      </c>
      <c r="CR204" s="147" t="e">
        <f t="shared" si="75"/>
        <v>#DIV/0!</v>
      </c>
      <c r="CS204" s="147" t="e">
        <f t="shared" si="76"/>
        <v>#DIV/0!</v>
      </c>
      <c r="CT204" s="147" t="e">
        <f t="shared" si="77"/>
        <v>#DIV/0!</v>
      </c>
      <c r="CU204" s="147" t="e">
        <f t="shared" si="78"/>
        <v>#DIV/0!</v>
      </c>
      <c r="CV204" s="147" t="e">
        <f t="shared" si="79"/>
        <v>#DIV/0!</v>
      </c>
    </row>
    <row r="205" spans="1:100">
      <c r="A205" s="213" t="str">
        <f t="shared" ref="A205:A227" si="81">CONCATENATE(B205 &amp; " " &amp; CL205)</f>
        <v xml:space="preserve"> 19000100</v>
      </c>
      <c r="B205" s="217"/>
      <c r="C205" s="193"/>
      <c r="D205" s="200"/>
      <c r="E205" s="200"/>
      <c r="F205" s="200"/>
      <c r="G205" s="200"/>
      <c r="H205" s="200"/>
      <c r="I205" s="194"/>
      <c r="J205" s="194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7"/>
      <c r="V205" s="197"/>
      <c r="W205" s="197"/>
      <c r="X205" s="197"/>
      <c r="Y205" s="197"/>
      <c r="Z205" s="197"/>
      <c r="AA205" s="197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200"/>
      <c r="BD205" s="200"/>
      <c r="BE205" s="200"/>
      <c r="BF205" s="200"/>
      <c r="BG205" s="200"/>
      <c r="BH205" s="200"/>
      <c r="BI205" s="200"/>
      <c r="BJ205" s="200"/>
      <c r="BK205" s="200"/>
      <c r="BL205" s="200"/>
      <c r="BM205" s="200"/>
      <c r="BN205" s="200"/>
      <c r="BO205" s="200"/>
      <c r="BP205" s="200"/>
      <c r="BQ205" s="200"/>
      <c r="BR205" s="200"/>
      <c r="BS205" s="200"/>
      <c r="BT205" s="244"/>
      <c r="BU205" s="244"/>
      <c r="BV205" s="244"/>
      <c r="BW205" s="216"/>
      <c r="BX205" s="43">
        <f t="shared" ref="BX205:BX227" si="82">(K205*86400)/2</f>
        <v>0</v>
      </c>
      <c r="BY205" s="43">
        <f t="shared" ref="BY205:BY227" si="83">(L205*86400)/2</f>
        <v>0</v>
      </c>
      <c r="BZ205" s="43">
        <f t="shared" ref="BZ205:BZ227" si="84">(M205*86400)/2</f>
        <v>0</v>
      </c>
      <c r="CA205" s="43">
        <f t="shared" ref="CA205:CA227" si="85">(N205*86400)/2</f>
        <v>0</v>
      </c>
      <c r="CB205" s="43">
        <f t="shared" ref="CB205:CB227" si="86">(O205*86400)/2</f>
        <v>0</v>
      </c>
      <c r="CC205" s="43">
        <f t="shared" ref="CC205:CC227" si="87">(P205*86400)/2</f>
        <v>0</v>
      </c>
      <c r="CD205" s="43">
        <f t="shared" ref="CD205:CD227" si="88">(Q205*86400)/2</f>
        <v>0</v>
      </c>
      <c r="CE205" s="43" t="e">
        <f t="shared" ref="CE205:CE227" si="89">-0.065*(INTERCEPT(BX205:CD205,AL205:AR205))/SLOPE(BX205:CD205,AL205:AR205)</f>
        <v>#DIV/0!</v>
      </c>
      <c r="CF205" s="43" t="e">
        <f t="shared" ref="CF205:CF227" si="90">GROWTH(CA205:CD205,AO205:AR205,CE205)</f>
        <v>#VALUE!</v>
      </c>
      <c r="CG205" s="44" t="e">
        <f t="shared" ref="CG205:CG227" si="91">GROWTH(AB205:AH205,BX205:CD205,CF205)</f>
        <v>#VALUE!</v>
      </c>
      <c r="CH205" s="43" t="e">
        <f t="shared" ref="CH205:CH227" si="92">GROWTH(BX205:CD205,AL205:AR205,2)</f>
        <v>#VALUE!</v>
      </c>
      <c r="CI205" s="43" t="e">
        <f t="shared" ref="CI205:CI227" si="93">GROWTH(BX205:CD205,AL205:AR205,4)</f>
        <v>#VALUE!</v>
      </c>
      <c r="CJ205" s="44" t="e">
        <f t="shared" ref="CJ205:CJ227" si="94">GROWTH(AB205:AH205,AL205:AR205,2)</f>
        <v>#VALUE!</v>
      </c>
      <c r="CK205" s="44" t="e">
        <f t="shared" ref="CK205:CK227" si="95">GROWTH(AB205:AH205,AL205:AR205,4)</f>
        <v>#VALUE!</v>
      </c>
      <c r="CL205" t="str">
        <f t="shared" si="80"/>
        <v>19000100</v>
      </c>
      <c r="CM205" s="55">
        <f t="shared" ref="CM205:CM227" si="96">F205</f>
        <v>0</v>
      </c>
      <c r="CN205" s="147" t="e">
        <f t="shared" ref="CN205:CN227" si="97">FORECAST(120,BX205:CD205,AB205:AH205)</f>
        <v>#DIV/0!</v>
      </c>
      <c r="CO205" s="147" t="e">
        <f t="shared" ref="CO205:CO227" si="98">FORECAST(130,BX205:CD205,AB205:AH205)</f>
        <v>#DIV/0!</v>
      </c>
      <c r="CP205" s="147" t="e">
        <f t="shared" ref="CP205:CP227" si="99">FORECAST(140,BX205:CD205,AB205:AH205)</f>
        <v>#DIV/0!</v>
      </c>
      <c r="CQ205" s="147" t="e">
        <f t="shared" ref="CQ205:CQ227" si="100">FORECAST(150,BX205:CD205,AB205:AH205)</f>
        <v>#DIV/0!</v>
      </c>
      <c r="CR205" s="147" t="e">
        <f t="shared" ref="CR205:CR227" si="101">FORECAST(160,BX205:CD205,AB205:AH205)</f>
        <v>#DIV/0!</v>
      </c>
      <c r="CS205" s="147" t="e">
        <f t="shared" ref="CS205:CS227" si="102">FORECAST(170,BX205:CD205,AB205:AH205)</f>
        <v>#DIV/0!</v>
      </c>
      <c r="CT205" s="147" t="e">
        <f t="shared" ref="CT205:CT227" si="103">FORECAST(180,BX205:CD205,AB205:AH205)</f>
        <v>#DIV/0!</v>
      </c>
      <c r="CU205" s="147" t="e">
        <f t="shared" ref="CU205:CU227" si="104">FORECAST(190,BX205:CD205,AB205:AH205)</f>
        <v>#DIV/0!</v>
      </c>
      <c r="CV205" s="147" t="e">
        <f t="shared" ref="CV205:CV227" si="105">FORECAST(200,BX205:CD205,AB205:AH205)</f>
        <v>#DIV/0!</v>
      </c>
    </row>
    <row r="206" spans="1:100">
      <c r="A206" s="213" t="str">
        <f t="shared" si="81"/>
        <v xml:space="preserve"> 19000100</v>
      </c>
      <c r="B206" s="217"/>
      <c r="C206" s="193"/>
      <c r="D206" s="200"/>
      <c r="E206" s="200"/>
      <c r="F206" s="200"/>
      <c r="G206" s="200"/>
      <c r="H206" s="200"/>
      <c r="I206" s="194"/>
      <c r="J206" s="194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7"/>
      <c r="V206" s="197"/>
      <c r="W206" s="197"/>
      <c r="X206" s="197"/>
      <c r="Y206" s="197"/>
      <c r="Z206" s="197"/>
      <c r="AA206" s="197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200"/>
      <c r="BD206" s="200"/>
      <c r="BE206" s="200"/>
      <c r="BF206" s="200"/>
      <c r="BG206" s="200"/>
      <c r="BH206" s="200"/>
      <c r="BI206" s="200"/>
      <c r="BJ206" s="200"/>
      <c r="BK206" s="200"/>
      <c r="BL206" s="200"/>
      <c r="BM206" s="200"/>
      <c r="BN206" s="200"/>
      <c r="BO206" s="200"/>
      <c r="BP206" s="200"/>
      <c r="BQ206" s="200"/>
      <c r="BR206" s="200"/>
      <c r="BS206" s="200"/>
      <c r="BT206" s="244"/>
      <c r="BU206" s="244"/>
      <c r="BV206" s="244"/>
      <c r="BW206" s="216"/>
      <c r="BX206" s="43">
        <f t="shared" si="82"/>
        <v>0</v>
      </c>
      <c r="BY206" s="43">
        <f t="shared" si="83"/>
        <v>0</v>
      </c>
      <c r="BZ206" s="43">
        <f t="shared" si="84"/>
        <v>0</v>
      </c>
      <c r="CA206" s="43">
        <f t="shared" si="85"/>
        <v>0</v>
      </c>
      <c r="CB206" s="43">
        <f t="shared" si="86"/>
        <v>0</v>
      </c>
      <c r="CC206" s="43">
        <f t="shared" si="87"/>
        <v>0</v>
      </c>
      <c r="CD206" s="43">
        <f t="shared" si="88"/>
        <v>0</v>
      </c>
      <c r="CE206" s="43" t="e">
        <f t="shared" si="89"/>
        <v>#DIV/0!</v>
      </c>
      <c r="CF206" s="43" t="e">
        <f t="shared" si="90"/>
        <v>#VALUE!</v>
      </c>
      <c r="CG206" s="44" t="e">
        <f t="shared" si="91"/>
        <v>#VALUE!</v>
      </c>
      <c r="CH206" s="43" t="e">
        <f t="shared" si="92"/>
        <v>#VALUE!</v>
      </c>
      <c r="CI206" s="43" t="e">
        <f t="shared" si="93"/>
        <v>#VALUE!</v>
      </c>
      <c r="CJ206" s="44" t="e">
        <f t="shared" si="94"/>
        <v>#VALUE!</v>
      </c>
      <c r="CK206" s="44" t="e">
        <f t="shared" si="95"/>
        <v>#VALUE!</v>
      </c>
      <c r="CL206" t="str">
        <f t="shared" si="80"/>
        <v>19000100</v>
      </c>
      <c r="CM206" s="55">
        <f t="shared" si="96"/>
        <v>0</v>
      </c>
      <c r="CN206" s="147" t="e">
        <f t="shared" si="97"/>
        <v>#DIV/0!</v>
      </c>
      <c r="CO206" s="147" t="e">
        <f t="shared" si="98"/>
        <v>#DIV/0!</v>
      </c>
      <c r="CP206" s="147" t="e">
        <f t="shared" si="99"/>
        <v>#DIV/0!</v>
      </c>
      <c r="CQ206" s="147" t="e">
        <f t="shared" si="100"/>
        <v>#DIV/0!</v>
      </c>
      <c r="CR206" s="147" t="e">
        <f t="shared" si="101"/>
        <v>#DIV/0!</v>
      </c>
      <c r="CS206" s="147" t="e">
        <f t="shared" si="102"/>
        <v>#DIV/0!</v>
      </c>
      <c r="CT206" s="147" t="e">
        <f t="shared" si="103"/>
        <v>#DIV/0!</v>
      </c>
      <c r="CU206" s="147" t="e">
        <f t="shared" si="104"/>
        <v>#DIV/0!</v>
      </c>
      <c r="CV206" s="147" t="e">
        <f t="shared" si="105"/>
        <v>#DIV/0!</v>
      </c>
    </row>
    <row r="207" spans="1:100">
      <c r="A207" s="213" t="str">
        <f t="shared" si="81"/>
        <v xml:space="preserve"> 19000100</v>
      </c>
      <c r="B207" s="217"/>
      <c r="C207" s="193"/>
      <c r="D207" s="200"/>
      <c r="E207" s="200"/>
      <c r="F207" s="200"/>
      <c r="G207" s="200"/>
      <c r="H207" s="200"/>
      <c r="I207" s="194"/>
      <c r="J207" s="194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7"/>
      <c r="V207" s="197"/>
      <c r="W207" s="197"/>
      <c r="X207" s="197"/>
      <c r="Y207" s="197"/>
      <c r="Z207" s="197"/>
      <c r="AA207" s="197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200"/>
      <c r="BD207" s="200"/>
      <c r="BE207" s="200"/>
      <c r="BF207" s="200"/>
      <c r="BG207" s="200"/>
      <c r="BH207" s="200"/>
      <c r="BI207" s="200"/>
      <c r="BJ207" s="200"/>
      <c r="BK207" s="200"/>
      <c r="BL207" s="200"/>
      <c r="BM207" s="200"/>
      <c r="BN207" s="200"/>
      <c r="BO207" s="200"/>
      <c r="BP207" s="200"/>
      <c r="BQ207" s="200"/>
      <c r="BR207" s="200"/>
      <c r="BS207" s="200"/>
      <c r="BT207" s="244"/>
      <c r="BU207" s="244"/>
      <c r="BV207" s="244"/>
      <c r="BW207" s="216"/>
      <c r="BX207" s="43">
        <f t="shared" si="82"/>
        <v>0</v>
      </c>
      <c r="BY207" s="43">
        <f t="shared" si="83"/>
        <v>0</v>
      </c>
      <c r="BZ207" s="43">
        <f t="shared" si="84"/>
        <v>0</v>
      </c>
      <c r="CA207" s="43">
        <f t="shared" si="85"/>
        <v>0</v>
      </c>
      <c r="CB207" s="43">
        <f t="shared" si="86"/>
        <v>0</v>
      </c>
      <c r="CC207" s="43">
        <f t="shared" si="87"/>
        <v>0</v>
      </c>
      <c r="CD207" s="43">
        <f t="shared" si="88"/>
        <v>0</v>
      </c>
      <c r="CE207" s="43" t="e">
        <f t="shared" si="89"/>
        <v>#DIV/0!</v>
      </c>
      <c r="CF207" s="43" t="e">
        <f t="shared" si="90"/>
        <v>#VALUE!</v>
      </c>
      <c r="CG207" s="44" t="e">
        <f t="shared" si="91"/>
        <v>#VALUE!</v>
      </c>
      <c r="CH207" s="43" t="e">
        <f t="shared" si="92"/>
        <v>#VALUE!</v>
      </c>
      <c r="CI207" s="43" t="e">
        <f t="shared" si="93"/>
        <v>#VALUE!</v>
      </c>
      <c r="CJ207" s="44" t="e">
        <f t="shared" si="94"/>
        <v>#VALUE!</v>
      </c>
      <c r="CK207" s="44" t="e">
        <f t="shared" si="95"/>
        <v>#VALUE!</v>
      </c>
      <c r="CL207" t="str">
        <f t="shared" ref="CL207:CL227" si="106">TEXT(F207,"rrrrmmdd")</f>
        <v>19000100</v>
      </c>
      <c r="CM207" s="55">
        <f t="shared" si="96"/>
        <v>0</v>
      </c>
      <c r="CN207" s="147" t="e">
        <f t="shared" si="97"/>
        <v>#DIV/0!</v>
      </c>
      <c r="CO207" s="147" t="e">
        <f t="shared" si="98"/>
        <v>#DIV/0!</v>
      </c>
      <c r="CP207" s="147" t="e">
        <f t="shared" si="99"/>
        <v>#DIV/0!</v>
      </c>
      <c r="CQ207" s="147" t="e">
        <f t="shared" si="100"/>
        <v>#DIV/0!</v>
      </c>
      <c r="CR207" s="147" t="e">
        <f t="shared" si="101"/>
        <v>#DIV/0!</v>
      </c>
      <c r="CS207" s="147" t="e">
        <f t="shared" si="102"/>
        <v>#DIV/0!</v>
      </c>
      <c r="CT207" s="147" t="e">
        <f t="shared" si="103"/>
        <v>#DIV/0!</v>
      </c>
      <c r="CU207" s="147" t="e">
        <f t="shared" si="104"/>
        <v>#DIV/0!</v>
      </c>
      <c r="CV207" s="147" t="e">
        <f t="shared" si="105"/>
        <v>#DIV/0!</v>
      </c>
    </row>
    <row r="208" spans="1:100">
      <c r="A208" s="213" t="str">
        <f t="shared" si="81"/>
        <v xml:space="preserve"> 19000100</v>
      </c>
      <c r="B208" s="217"/>
      <c r="C208" s="193"/>
      <c r="D208" s="200"/>
      <c r="E208" s="200"/>
      <c r="F208" s="200"/>
      <c r="G208" s="200"/>
      <c r="H208" s="200"/>
      <c r="I208" s="194"/>
      <c r="J208" s="194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7"/>
      <c r="V208" s="197"/>
      <c r="W208" s="197"/>
      <c r="X208" s="197"/>
      <c r="Y208" s="197"/>
      <c r="Z208" s="197"/>
      <c r="AA208" s="197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200"/>
      <c r="BB208" s="200"/>
      <c r="BC208" s="200"/>
      <c r="BD208" s="200"/>
      <c r="BE208" s="200"/>
      <c r="BF208" s="200"/>
      <c r="BG208" s="200"/>
      <c r="BH208" s="200"/>
      <c r="BI208" s="200"/>
      <c r="BJ208" s="200"/>
      <c r="BK208" s="200"/>
      <c r="BL208" s="200"/>
      <c r="BM208" s="200"/>
      <c r="BN208" s="200"/>
      <c r="BO208" s="200"/>
      <c r="BP208" s="200"/>
      <c r="BQ208" s="200"/>
      <c r="BR208" s="200"/>
      <c r="BS208" s="200"/>
      <c r="BT208" s="244"/>
      <c r="BU208" s="244"/>
      <c r="BV208" s="244"/>
      <c r="BW208" s="216"/>
      <c r="BX208" s="43">
        <f t="shared" si="82"/>
        <v>0</v>
      </c>
      <c r="BY208" s="43">
        <f t="shared" si="83"/>
        <v>0</v>
      </c>
      <c r="BZ208" s="43">
        <f t="shared" si="84"/>
        <v>0</v>
      </c>
      <c r="CA208" s="43">
        <f t="shared" si="85"/>
        <v>0</v>
      </c>
      <c r="CB208" s="43">
        <f t="shared" si="86"/>
        <v>0</v>
      </c>
      <c r="CC208" s="43">
        <f t="shared" si="87"/>
        <v>0</v>
      </c>
      <c r="CD208" s="43">
        <f t="shared" si="88"/>
        <v>0</v>
      </c>
      <c r="CE208" s="43" t="e">
        <f t="shared" si="89"/>
        <v>#DIV/0!</v>
      </c>
      <c r="CF208" s="43" t="e">
        <f t="shared" si="90"/>
        <v>#VALUE!</v>
      </c>
      <c r="CG208" s="44" t="e">
        <f t="shared" si="91"/>
        <v>#VALUE!</v>
      </c>
      <c r="CH208" s="43" t="e">
        <f t="shared" si="92"/>
        <v>#VALUE!</v>
      </c>
      <c r="CI208" s="43" t="e">
        <f t="shared" si="93"/>
        <v>#VALUE!</v>
      </c>
      <c r="CJ208" s="44" t="e">
        <f t="shared" si="94"/>
        <v>#VALUE!</v>
      </c>
      <c r="CK208" s="44" t="e">
        <f t="shared" si="95"/>
        <v>#VALUE!</v>
      </c>
      <c r="CL208" t="str">
        <f t="shared" si="106"/>
        <v>19000100</v>
      </c>
      <c r="CM208" s="55">
        <f t="shared" si="96"/>
        <v>0</v>
      </c>
      <c r="CN208" s="147" t="e">
        <f t="shared" si="97"/>
        <v>#DIV/0!</v>
      </c>
      <c r="CO208" s="147" t="e">
        <f t="shared" si="98"/>
        <v>#DIV/0!</v>
      </c>
      <c r="CP208" s="147" t="e">
        <f t="shared" si="99"/>
        <v>#DIV/0!</v>
      </c>
      <c r="CQ208" s="147" t="e">
        <f t="shared" si="100"/>
        <v>#DIV/0!</v>
      </c>
      <c r="CR208" s="147" t="e">
        <f t="shared" si="101"/>
        <v>#DIV/0!</v>
      </c>
      <c r="CS208" s="147" t="e">
        <f t="shared" si="102"/>
        <v>#DIV/0!</v>
      </c>
      <c r="CT208" s="147" t="e">
        <f t="shared" si="103"/>
        <v>#DIV/0!</v>
      </c>
      <c r="CU208" s="147" t="e">
        <f t="shared" si="104"/>
        <v>#DIV/0!</v>
      </c>
      <c r="CV208" s="147" t="e">
        <f t="shared" si="105"/>
        <v>#DIV/0!</v>
      </c>
    </row>
    <row r="209" spans="1:100">
      <c r="A209" s="213" t="str">
        <f t="shared" si="81"/>
        <v xml:space="preserve"> 19000100</v>
      </c>
      <c r="B209" s="217"/>
      <c r="C209" s="193"/>
      <c r="D209" s="200"/>
      <c r="E209" s="200"/>
      <c r="F209" s="200"/>
      <c r="G209" s="200"/>
      <c r="H209" s="200"/>
      <c r="I209" s="194"/>
      <c r="J209" s="194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7"/>
      <c r="V209" s="197"/>
      <c r="W209" s="197"/>
      <c r="X209" s="197"/>
      <c r="Y209" s="197"/>
      <c r="Z209" s="197"/>
      <c r="AA209" s="197"/>
      <c r="AB209" s="200"/>
      <c r="AC209" s="200"/>
      <c r="AD209" s="200"/>
      <c r="AE209" s="200"/>
      <c r="AF209" s="200"/>
      <c r="AG209" s="200"/>
      <c r="AH209" s="200"/>
      <c r="AI209" s="200"/>
      <c r="AJ209" s="200"/>
      <c r="AK209" s="200"/>
      <c r="AL209" s="200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200"/>
      <c r="BB209" s="200"/>
      <c r="BC209" s="200"/>
      <c r="BD209" s="200"/>
      <c r="BE209" s="200"/>
      <c r="BF209" s="200"/>
      <c r="BG209" s="200"/>
      <c r="BH209" s="200"/>
      <c r="BI209" s="200"/>
      <c r="BJ209" s="200"/>
      <c r="BK209" s="200"/>
      <c r="BL209" s="200"/>
      <c r="BM209" s="200"/>
      <c r="BN209" s="200"/>
      <c r="BO209" s="200"/>
      <c r="BP209" s="200"/>
      <c r="BQ209" s="200"/>
      <c r="BR209" s="200"/>
      <c r="BS209" s="200"/>
      <c r="BT209" s="244"/>
      <c r="BU209" s="244"/>
      <c r="BV209" s="244"/>
      <c r="BW209" s="216"/>
      <c r="BX209" s="43">
        <f t="shared" si="82"/>
        <v>0</v>
      </c>
      <c r="BY209" s="43">
        <f t="shared" si="83"/>
        <v>0</v>
      </c>
      <c r="BZ209" s="43">
        <f t="shared" si="84"/>
        <v>0</v>
      </c>
      <c r="CA209" s="43">
        <f t="shared" si="85"/>
        <v>0</v>
      </c>
      <c r="CB209" s="43">
        <f t="shared" si="86"/>
        <v>0</v>
      </c>
      <c r="CC209" s="43">
        <f t="shared" si="87"/>
        <v>0</v>
      </c>
      <c r="CD209" s="43">
        <f t="shared" si="88"/>
        <v>0</v>
      </c>
      <c r="CE209" s="43" t="e">
        <f t="shared" si="89"/>
        <v>#DIV/0!</v>
      </c>
      <c r="CF209" s="43" t="e">
        <f t="shared" si="90"/>
        <v>#VALUE!</v>
      </c>
      <c r="CG209" s="44" t="e">
        <f t="shared" si="91"/>
        <v>#VALUE!</v>
      </c>
      <c r="CH209" s="43" t="e">
        <f t="shared" si="92"/>
        <v>#VALUE!</v>
      </c>
      <c r="CI209" s="43" t="e">
        <f t="shared" si="93"/>
        <v>#VALUE!</v>
      </c>
      <c r="CJ209" s="44" t="e">
        <f t="shared" si="94"/>
        <v>#VALUE!</v>
      </c>
      <c r="CK209" s="44" t="e">
        <f t="shared" si="95"/>
        <v>#VALUE!</v>
      </c>
      <c r="CL209" t="str">
        <f t="shared" si="106"/>
        <v>19000100</v>
      </c>
      <c r="CM209" s="55">
        <f t="shared" si="96"/>
        <v>0</v>
      </c>
      <c r="CN209" s="147" t="e">
        <f t="shared" si="97"/>
        <v>#DIV/0!</v>
      </c>
      <c r="CO209" s="147" t="e">
        <f t="shared" si="98"/>
        <v>#DIV/0!</v>
      </c>
      <c r="CP209" s="147" t="e">
        <f t="shared" si="99"/>
        <v>#DIV/0!</v>
      </c>
      <c r="CQ209" s="147" t="e">
        <f t="shared" si="100"/>
        <v>#DIV/0!</v>
      </c>
      <c r="CR209" s="147" t="e">
        <f t="shared" si="101"/>
        <v>#DIV/0!</v>
      </c>
      <c r="CS209" s="147" t="e">
        <f t="shared" si="102"/>
        <v>#DIV/0!</v>
      </c>
      <c r="CT209" s="147" t="e">
        <f t="shared" si="103"/>
        <v>#DIV/0!</v>
      </c>
      <c r="CU209" s="147" t="e">
        <f t="shared" si="104"/>
        <v>#DIV/0!</v>
      </c>
      <c r="CV209" s="147" t="e">
        <f t="shared" si="105"/>
        <v>#DIV/0!</v>
      </c>
    </row>
    <row r="210" spans="1:100">
      <c r="A210" s="213" t="str">
        <f t="shared" si="81"/>
        <v xml:space="preserve"> 19000100</v>
      </c>
      <c r="B210" s="217"/>
      <c r="C210" s="193"/>
      <c r="D210" s="200"/>
      <c r="E210" s="200"/>
      <c r="F210" s="200"/>
      <c r="G210" s="200"/>
      <c r="H210" s="200"/>
      <c r="I210" s="194"/>
      <c r="J210" s="194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7"/>
      <c r="V210" s="197"/>
      <c r="W210" s="197"/>
      <c r="X210" s="197"/>
      <c r="Y210" s="197"/>
      <c r="Z210" s="197"/>
      <c r="AA210" s="197"/>
      <c r="AB210" s="200"/>
      <c r="AC210" s="200"/>
      <c r="AD210" s="200"/>
      <c r="AE210" s="200"/>
      <c r="AF210" s="200"/>
      <c r="AG210" s="200"/>
      <c r="AH210" s="200"/>
      <c r="AI210" s="200"/>
      <c r="AJ210" s="200"/>
      <c r="AK210" s="200"/>
      <c r="AL210" s="200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200"/>
      <c r="AZ210" s="200"/>
      <c r="BA210" s="200"/>
      <c r="BB210" s="200"/>
      <c r="BC210" s="200"/>
      <c r="BD210" s="200"/>
      <c r="BE210" s="200"/>
      <c r="BF210" s="200"/>
      <c r="BG210" s="200"/>
      <c r="BH210" s="200"/>
      <c r="BI210" s="200"/>
      <c r="BJ210" s="200"/>
      <c r="BK210" s="200"/>
      <c r="BL210" s="200"/>
      <c r="BM210" s="200"/>
      <c r="BN210" s="200"/>
      <c r="BO210" s="200"/>
      <c r="BP210" s="200"/>
      <c r="BQ210" s="200"/>
      <c r="BR210" s="200"/>
      <c r="BS210" s="200"/>
      <c r="BT210" s="244"/>
      <c r="BU210" s="244"/>
      <c r="BV210" s="244"/>
      <c r="BW210" s="216"/>
      <c r="BX210" s="43">
        <f t="shared" si="82"/>
        <v>0</v>
      </c>
      <c r="BY210" s="43">
        <f t="shared" si="83"/>
        <v>0</v>
      </c>
      <c r="BZ210" s="43">
        <f t="shared" si="84"/>
        <v>0</v>
      </c>
      <c r="CA210" s="43">
        <f t="shared" si="85"/>
        <v>0</v>
      </c>
      <c r="CB210" s="43">
        <f t="shared" si="86"/>
        <v>0</v>
      </c>
      <c r="CC210" s="43">
        <f t="shared" si="87"/>
        <v>0</v>
      </c>
      <c r="CD210" s="43">
        <f t="shared" si="88"/>
        <v>0</v>
      </c>
      <c r="CE210" s="43" t="e">
        <f t="shared" si="89"/>
        <v>#DIV/0!</v>
      </c>
      <c r="CF210" s="43" t="e">
        <f t="shared" si="90"/>
        <v>#VALUE!</v>
      </c>
      <c r="CG210" s="44" t="e">
        <f t="shared" si="91"/>
        <v>#VALUE!</v>
      </c>
      <c r="CH210" s="43" t="e">
        <f t="shared" si="92"/>
        <v>#VALUE!</v>
      </c>
      <c r="CI210" s="43" t="e">
        <f t="shared" si="93"/>
        <v>#VALUE!</v>
      </c>
      <c r="CJ210" s="44" t="e">
        <f t="shared" si="94"/>
        <v>#VALUE!</v>
      </c>
      <c r="CK210" s="44" t="e">
        <f t="shared" si="95"/>
        <v>#VALUE!</v>
      </c>
      <c r="CL210" t="str">
        <f t="shared" si="106"/>
        <v>19000100</v>
      </c>
      <c r="CM210" s="55">
        <f t="shared" si="96"/>
        <v>0</v>
      </c>
      <c r="CN210" s="147" t="e">
        <f t="shared" si="97"/>
        <v>#DIV/0!</v>
      </c>
      <c r="CO210" s="147" t="e">
        <f t="shared" si="98"/>
        <v>#DIV/0!</v>
      </c>
      <c r="CP210" s="147" t="e">
        <f t="shared" si="99"/>
        <v>#DIV/0!</v>
      </c>
      <c r="CQ210" s="147" t="e">
        <f t="shared" si="100"/>
        <v>#DIV/0!</v>
      </c>
      <c r="CR210" s="147" t="e">
        <f t="shared" si="101"/>
        <v>#DIV/0!</v>
      </c>
      <c r="CS210" s="147" t="e">
        <f t="shared" si="102"/>
        <v>#DIV/0!</v>
      </c>
      <c r="CT210" s="147" t="e">
        <f t="shared" si="103"/>
        <v>#DIV/0!</v>
      </c>
      <c r="CU210" s="147" t="e">
        <f t="shared" si="104"/>
        <v>#DIV/0!</v>
      </c>
      <c r="CV210" s="147" t="e">
        <f t="shared" si="105"/>
        <v>#DIV/0!</v>
      </c>
    </row>
    <row r="211" spans="1:100">
      <c r="A211" s="213" t="str">
        <f t="shared" si="81"/>
        <v xml:space="preserve"> 19000100</v>
      </c>
      <c r="B211" s="217"/>
      <c r="C211" s="193"/>
      <c r="D211" s="200"/>
      <c r="E211" s="200"/>
      <c r="F211" s="200"/>
      <c r="G211" s="200"/>
      <c r="H211" s="200"/>
      <c r="I211" s="194"/>
      <c r="J211" s="194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7"/>
      <c r="V211" s="197"/>
      <c r="W211" s="197"/>
      <c r="X211" s="197"/>
      <c r="Y211" s="197"/>
      <c r="Z211" s="197"/>
      <c r="AA211" s="197"/>
      <c r="AB211" s="200"/>
      <c r="AC211" s="200"/>
      <c r="AD211" s="200"/>
      <c r="AE211" s="200"/>
      <c r="AF211" s="200"/>
      <c r="AG211" s="200"/>
      <c r="AH211" s="200"/>
      <c r="AI211" s="200"/>
      <c r="AJ211" s="200"/>
      <c r="AK211" s="200"/>
      <c r="AL211" s="200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0"/>
      <c r="BC211" s="200"/>
      <c r="BD211" s="200"/>
      <c r="BE211" s="200"/>
      <c r="BF211" s="200"/>
      <c r="BG211" s="200"/>
      <c r="BH211" s="200"/>
      <c r="BI211" s="200"/>
      <c r="BJ211" s="200"/>
      <c r="BK211" s="200"/>
      <c r="BL211" s="200"/>
      <c r="BM211" s="200"/>
      <c r="BN211" s="200"/>
      <c r="BO211" s="200"/>
      <c r="BP211" s="200"/>
      <c r="BQ211" s="200"/>
      <c r="BR211" s="200"/>
      <c r="BS211" s="200"/>
      <c r="BT211" s="244"/>
      <c r="BU211" s="244"/>
      <c r="BV211" s="244"/>
      <c r="BW211" s="216"/>
      <c r="BX211" s="43">
        <f t="shared" si="82"/>
        <v>0</v>
      </c>
      <c r="BY211" s="43">
        <f t="shared" si="83"/>
        <v>0</v>
      </c>
      <c r="BZ211" s="43">
        <f t="shared" si="84"/>
        <v>0</v>
      </c>
      <c r="CA211" s="43">
        <f t="shared" si="85"/>
        <v>0</v>
      </c>
      <c r="CB211" s="43">
        <f t="shared" si="86"/>
        <v>0</v>
      </c>
      <c r="CC211" s="43">
        <f t="shared" si="87"/>
        <v>0</v>
      </c>
      <c r="CD211" s="43">
        <f t="shared" si="88"/>
        <v>0</v>
      </c>
      <c r="CE211" s="43" t="e">
        <f t="shared" si="89"/>
        <v>#DIV/0!</v>
      </c>
      <c r="CF211" s="43" t="e">
        <f t="shared" si="90"/>
        <v>#VALUE!</v>
      </c>
      <c r="CG211" s="44" t="e">
        <f t="shared" si="91"/>
        <v>#VALUE!</v>
      </c>
      <c r="CH211" s="43" t="e">
        <f t="shared" si="92"/>
        <v>#VALUE!</v>
      </c>
      <c r="CI211" s="43" t="e">
        <f t="shared" si="93"/>
        <v>#VALUE!</v>
      </c>
      <c r="CJ211" s="44" t="e">
        <f t="shared" si="94"/>
        <v>#VALUE!</v>
      </c>
      <c r="CK211" s="44" t="e">
        <f t="shared" si="95"/>
        <v>#VALUE!</v>
      </c>
      <c r="CL211" t="str">
        <f t="shared" si="106"/>
        <v>19000100</v>
      </c>
      <c r="CM211" s="55">
        <f t="shared" si="96"/>
        <v>0</v>
      </c>
      <c r="CN211" s="147" t="e">
        <f t="shared" si="97"/>
        <v>#DIV/0!</v>
      </c>
      <c r="CO211" s="147" t="e">
        <f t="shared" si="98"/>
        <v>#DIV/0!</v>
      </c>
      <c r="CP211" s="147" t="e">
        <f t="shared" si="99"/>
        <v>#DIV/0!</v>
      </c>
      <c r="CQ211" s="147" t="e">
        <f t="shared" si="100"/>
        <v>#DIV/0!</v>
      </c>
      <c r="CR211" s="147" t="e">
        <f t="shared" si="101"/>
        <v>#DIV/0!</v>
      </c>
      <c r="CS211" s="147" t="e">
        <f t="shared" si="102"/>
        <v>#DIV/0!</v>
      </c>
      <c r="CT211" s="147" t="e">
        <f t="shared" si="103"/>
        <v>#DIV/0!</v>
      </c>
      <c r="CU211" s="147" t="e">
        <f t="shared" si="104"/>
        <v>#DIV/0!</v>
      </c>
      <c r="CV211" s="147" t="e">
        <f t="shared" si="105"/>
        <v>#DIV/0!</v>
      </c>
    </row>
    <row r="212" spans="1:100">
      <c r="A212" s="213" t="str">
        <f t="shared" si="81"/>
        <v xml:space="preserve"> 19000100</v>
      </c>
      <c r="B212" s="217"/>
      <c r="C212" s="193"/>
      <c r="D212" s="200"/>
      <c r="E212" s="200"/>
      <c r="F212" s="200"/>
      <c r="G212" s="200"/>
      <c r="H212" s="200"/>
      <c r="I212" s="194"/>
      <c r="J212" s="194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7"/>
      <c r="V212" s="197"/>
      <c r="W212" s="197"/>
      <c r="X212" s="197"/>
      <c r="Y212" s="197"/>
      <c r="Z212" s="197"/>
      <c r="AA212" s="197"/>
      <c r="AB212" s="200"/>
      <c r="AC212" s="200"/>
      <c r="AD212" s="200"/>
      <c r="AE212" s="200"/>
      <c r="AF212" s="200"/>
      <c r="AG212" s="200"/>
      <c r="AH212" s="200"/>
      <c r="AI212" s="200"/>
      <c r="AJ212" s="200"/>
      <c r="AK212" s="200"/>
      <c r="AL212" s="200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200"/>
      <c r="BB212" s="200"/>
      <c r="BC212" s="200"/>
      <c r="BD212" s="200"/>
      <c r="BE212" s="200"/>
      <c r="BF212" s="200"/>
      <c r="BG212" s="200"/>
      <c r="BH212" s="200"/>
      <c r="BI212" s="200"/>
      <c r="BJ212" s="200"/>
      <c r="BK212" s="200"/>
      <c r="BL212" s="200"/>
      <c r="BM212" s="200"/>
      <c r="BN212" s="200"/>
      <c r="BO212" s="200"/>
      <c r="BP212" s="200"/>
      <c r="BQ212" s="200"/>
      <c r="BR212" s="200"/>
      <c r="BS212" s="200"/>
      <c r="BT212" s="244"/>
      <c r="BU212" s="244"/>
      <c r="BV212" s="244"/>
      <c r="BW212" s="216"/>
      <c r="BX212" s="43">
        <f t="shared" si="82"/>
        <v>0</v>
      </c>
      <c r="BY212" s="43">
        <f t="shared" si="83"/>
        <v>0</v>
      </c>
      <c r="BZ212" s="43">
        <f t="shared" si="84"/>
        <v>0</v>
      </c>
      <c r="CA212" s="43">
        <f t="shared" si="85"/>
        <v>0</v>
      </c>
      <c r="CB212" s="43">
        <f t="shared" si="86"/>
        <v>0</v>
      </c>
      <c r="CC212" s="43">
        <f t="shared" si="87"/>
        <v>0</v>
      </c>
      <c r="CD212" s="43">
        <f t="shared" si="88"/>
        <v>0</v>
      </c>
      <c r="CE212" s="43" t="e">
        <f t="shared" si="89"/>
        <v>#DIV/0!</v>
      </c>
      <c r="CF212" s="43" t="e">
        <f t="shared" si="90"/>
        <v>#VALUE!</v>
      </c>
      <c r="CG212" s="44" t="e">
        <f t="shared" si="91"/>
        <v>#VALUE!</v>
      </c>
      <c r="CH212" s="43" t="e">
        <f t="shared" si="92"/>
        <v>#VALUE!</v>
      </c>
      <c r="CI212" s="43" t="e">
        <f t="shared" si="93"/>
        <v>#VALUE!</v>
      </c>
      <c r="CJ212" s="44" t="e">
        <f t="shared" si="94"/>
        <v>#VALUE!</v>
      </c>
      <c r="CK212" s="44" t="e">
        <f t="shared" si="95"/>
        <v>#VALUE!</v>
      </c>
      <c r="CL212" t="str">
        <f t="shared" si="106"/>
        <v>19000100</v>
      </c>
      <c r="CM212" s="55">
        <f t="shared" si="96"/>
        <v>0</v>
      </c>
      <c r="CN212" s="147" t="e">
        <f t="shared" si="97"/>
        <v>#DIV/0!</v>
      </c>
      <c r="CO212" s="147" t="e">
        <f t="shared" si="98"/>
        <v>#DIV/0!</v>
      </c>
      <c r="CP212" s="147" t="e">
        <f t="shared" si="99"/>
        <v>#DIV/0!</v>
      </c>
      <c r="CQ212" s="147" t="e">
        <f t="shared" si="100"/>
        <v>#DIV/0!</v>
      </c>
      <c r="CR212" s="147" t="e">
        <f t="shared" si="101"/>
        <v>#DIV/0!</v>
      </c>
      <c r="CS212" s="147" t="e">
        <f t="shared" si="102"/>
        <v>#DIV/0!</v>
      </c>
      <c r="CT212" s="147" t="e">
        <f t="shared" si="103"/>
        <v>#DIV/0!</v>
      </c>
      <c r="CU212" s="147" t="e">
        <f t="shared" si="104"/>
        <v>#DIV/0!</v>
      </c>
      <c r="CV212" s="147" t="e">
        <f t="shared" si="105"/>
        <v>#DIV/0!</v>
      </c>
    </row>
    <row r="213" spans="1:100">
      <c r="A213" s="213" t="str">
        <f t="shared" si="81"/>
        <v xml:space="preserve"> 19000100</v>
      </c>
      <c r="B213" s="217"/>
      <c r="C213" s="193"/>
      <c r="D213" s="200"/>
      <c r="E213" s="200"/>
      <c r="F213" s="200"/>
      <c r="G213" s="200"/>
      <c r="H213" s="200"/>
      <c r="I213" s="194"/>
      <c r="J213" s="194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7"/>
      <c r="V213" s="197"/>
      <c r="W213" s="197"/>
      <c r="X213" s="197"/>
      <c r="Y213" s="197"/>
      <c r="Z213" s="197"/>
      <c r="AA213" s="197"/>
      <c r="AB213" s="200"/>
      <c r="AC213" s="200"/>
      <c r="AD213" s="200"/>
      <c r="AE213" s="200"/>
      <c r="AF213" s="200"/>
      <c r="AG213" s="200"/>
      <c r="AH213" s="200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200"/>
      <c r="BB213" s="200"/>
      <c r="BC213" s="200"/>
      <c r="BD213" s="200"/>
      <c r="BE213" s="200"/>
      <c r="BF213" s="200"/>
      <c r="BG213" s="200"/>
      <c r="BH213" s="200"/>
      <c r="BI213" s="200"/>
      <c r="BJ213" s="200"/>
      <c r="BK213" s="200"/>
      <c r="BL213" s="200"/>
      <c r="BM213" s="200"/>
      <c r="BN213" s="200"/>
      <c r="BO213" s="200"/>
      <c r="BP213" s="200"/>
      <c r="BQ213" s="200"/>
      <c r="BR213" s="200"/>
      <c r="BS213" s="200"/>
      <c r="BT213" s="244"/>
      <c r="BU213" s="244"/>
      <c r="BV213" s="244"/>
      <c r="BW213" s="216"/>
      <c r="BX213" s="43">
        <f t="shared" si="82"/>
        <v>0</v>
      </c>
      <c r="BY213" s="43">
        <f t="shared" si="83"/>
        <v>0</v>
      </c>
      <c r="BZ213" s="43">
        <f t="shared" si="84"/>
        <v>0</v>
      </c>
      <c r="CA213" s="43">
        <f t="shared" si="85"/>
        <v>0</v>
      </c>
      <c r="CB213" s="43">
        <f t="shared" si="86"/>
        <v>0</v>
      </c>
      <c r="CC213" s="43">
        <f t="shared" si="87"/>
        <v>0</v>
      </c>
      <c r="CD213" s="43">
        <f t="shared" si="88"/>
        <v>0</v>
      </c>
      <c r="CE213" s="43" t="e">
        <f t="shared" si="89"/>
        <v>#DIV/0!</v>
      </c>
      <c r="CF213" s="43" t="e">
        <f t="shared" si="90"/>
        <v>#VALUE!</v>
      </c>
      <c r="CG213" s="44" t="e">
        <f t="shared" si="91"/>
        <v>#VALUE!</v>
      </c>
      <c r="CH213" s="43" t="e">
        <f t="shared" si="92"/>
        <v>#VALUE!</v>
      </c>
      <c r="CI213" s="43" t="e">
        <f t="shared" si="93"/>
        <v>#VALUE!</v>
      </c>
      <c r="CJ213" s="44" t="e">
        <f t="shared" si="94"/>
        <v>#VALUE!</v>
      </c>
      <c r="CK213" s="44" t="e">
        <f t="shared" si="95"/>
        <v>#VALUE!</v>
      </c>
      <c r="CL213" t="str">
        <f t="shared" si="106"/>
        <v>19000100</v>
      </c>
      <c r="CM213" s="55">
        <f t="shared" si="96"/>
        <v>0</v>
      </c>
      <c r="CN213" s="147" t="e">
        <f t="shared" si="97"/>
        <v>#DIV/0!</v>
      </c>
      <c r="CO213" s="147" t="e">
        <f t="shared" si="98"/>
        <v>#DIV/0!</v>
      </c>
      <c r="CP213" s="147" t="e">
        <f t="shared" si="99"/>
        <v>#DIV/0!</v>
      </c>
      <c r="CQ213" s="147" t="e">
        <f t="shared" si="100"/>
        <v>#DIV/0!</v>
      </c>
      <c r="CR213" s="147" t="e">
        <f t="shared" si="101"/>
        <v>#DIV/0!</v>
      </c>
      <c r="CS213" s="147" t="e">
        <f t="shared" si="102"/>
        <v>#DIV/0!</v>
      </c>
      <c r="CT213" s="147" t="e">
        <f t="shared" si="103"/>
        <v>#DIV/0!</v>
      </c>
      <c r="CU213" s="147" t="e">
        <f t="shared" si="104"/>
        <v>#DIV/0!</v>
      </c>
      <c r="CV213" s="147" t="e">
        <f t="shared" si="105"/>
        <v>#DIV/0!</v>
      </c>
    </row>
    <row r="214" spans="1:100">
      <c r="A214" s="213" t="str">
        <f t="shared" si="81"/>
        <v xml:space="preserve"> 19000100</v>
      </c>
      <c r="B214" s="217"/>
      <c r="C214" s="193"/>
      <c r="D214" s="200"/>
      <c r="E214" s="200"/>
      <c r="F214" s="200"/>
      <c r="G214" s="200"/>
      <c r="H214" s="200"/>
      <c r="I214" s="194"/>
      <c r="J214" s="194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7"/>
      <c r="V214" s="197"/>
      <c r="W214" s="197"/>
      <c r="X214" s="197"/>
      <c r="Y214" s="197"/>
      <c r="Z214" s="197"/>
      <c r="AA214" s="197"/>
      <c r="AB214" s="200"/>
      <c r="AC214" s="200"/>
      <c r="AD214" s="200"/>
      <c r="AE214" s="200"/>
      <c r="AF214" s="200"/>
      <c r="AG214" s="200"/>
      <c r="AH214" s="200"/>
      <c r="AI214" s="200"/>
      <c r="AJ214" s="200"/>
      <c r="AK214" s="200"/>
      <c r="AL214" s="200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200"/>
      <c r="BB214" s="200"/>
      <c r="BC214" s="200"/>
      <c r="BD214" s="200"/>
      <c r="BE214" s="200"/>
      <c r="BF214" s="200"/>
      <c r="BG214" s="200"/>
      <c r="BH214" s="200"/>
      <c r="BI214" s="200"/>
      <c r="BJ214" s="200"/>
      <c r="BK214" s="200"/>
      <c r="BL214" s="200"/>
      <c r="BM214" s="200"/>
      <c r="BN214" s="200"/>
      <c r="BO214" s="200"/>
      <c r="BP214" s="200"/>
      <c r="BQ214" s="200"/>
      <c r="BR214" s="200"/>
      <c r="BS214" s="200"/>
      <c r="BT214" s="244"/>
      <c r="BU214" s="244"/>
      <c r="BV214" s="244"/>
      <c r="BW214" s="216"/>
      <c r="BX214" s="43">
        <f t="shared" si="82"/>
        <v>0</v>
      </c>
      <c r="BY214" s="43">
        <f t="shared" si="83"/>
        <v>0</v>
      </c>
      <c r="BZ214" s="43">
        <f t="shared" si="84"/>
        <v>0</v>
      </c>
      <c r="CA214" s="43">
        <f t="shared" si="85"/>
        <v>0</v>
      </c>
      <c r="CB214" s="43">
        <f t="shared" si="86"/>
        <v>0</v>
      </c>
      <c r="CC214" s="43">
        <f t="shared" si="87"/>
        <v>0</v>
      </c>
      <c r="CD214" s="43">
        <f t="shared" si="88"/>
        <v>0</v>
      </c>
      <c r="CE214" s="43" t="e">
        <f t="shared" si="89"/>
        <v>#DIV/0!</v>
      </c>
      <c r="CF214" s="43" t="e">
        <f t="shared" si="90"/>
        <v>#VALUE!</v>
      </c>
      <c r="CG214" s="44" t="e">
        <f t="shared" si="91"/>
        <v>#VALUE!</v>
      </c>
      <c r="CH214" s="43" t="e">
        <f t="shared" si="92"/>
        <v>#VALUE!</v>
      </c>
      <c r="CI214" s="43" t="e">
        <f t="shared" si="93"/>
        <v>#VALUE!</v>
      </c>
      <c r="CJ214" s="44" t="e">
        <f t="shared" si="94"/>
        <v>#VALUE!</v>
      </c>
      <c r="CK214" s="44" t="e">
        <f t="shared" si="95"/>
        <v>#VALUE!</v>
      </c>
      <c r="CL214" t="str">
        <f t="shared" si="106"/>
        <v>19000100</v>
      </c>
      <c r="CM214" s="55">
        <f t="shared" si="96"/>
        <v>0</v>
      </c>
      <c r="CN214" s="147" t="e">
        <f t="shared" si="97"/>
        <v>#DIV/0!</v>
      </c>
      <c r="CO214" s="147" t="e">
        <f t="shared" si="98"/>
        <v>#DIV/0!</v>
      </c>
      <c r="CP214" s="147" t="e">
        <f t="shared" si="99"/>
        <v>#DIV/0!</v>
      </c>
      <c r="CQ214" s="147" t="e">
        <f t="shared" si="100"/>
        <v>#DIV/0!</v>
      </c>
      <c r="CR214" s="147" t="e">
        <f t="shared" si="101"/>
        <v>#DIV/0!</v>
      </c>
      <c r="CS214" s="147" t="e">
        <f t="shared" si="102"/>
        <v>#DIV/0!</v>
      </c>
      <c r="CT214" s="147" t="e">
        <f t="shared" si="103"/>
        <v>#DIV/0!</v>
      </c>
      <c r="CU214" s="147" t="e">
        <f t="shared" si="104"/>
        <v>#DIV/0!</v>
      </c>
      <c r="CV214" s="147" t="e">
        <f t="shared" si="105"/>
        <v>#DIV/0!</v>
      </c>
    </row>
    <row r="215" spans="1:100">
      <c r="A215" s="213" t="str">
        <f t="shared" si="81"/>
        <v xml:space="preserve"> 19000100</v>
      </c>
      <c r="B215" s="217"/>
      <c r="C215" s="193"/>
      <c r="D215" s="200"/>
      <c r="E215" s="200"/>
      <c r="F215" s="200"/>
      <c r="G215" s="200"/>
      <c r="H215" s="200"/>
      <c r="I215" s="194"/>
      <c r="J215" s="194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7"/>
      <c r="V215" s="197"/>
      <c r="W215" s="197"/>
      <c r="X215" s="197"/>
      <c r="Y215" s="197"/>
      <c r="Z215" s="197"/>
      <c r="AA215" s="197"/>
      <c r="AB215" s="200"/>
      <c r="AC215" s="200"/>
      <c r="AD215" s="200"/>
      <c r="AE215" s="200"/>
      <c r="AF215" s="200"/>
      <c r="AG215" s="200"/>
      <c r="AH215" s="200"/>
      <c r="AI215" s="200"/>
      <c r="AJ215" s="200"/>
      <c r="AK215" s="200"/>
      <c r="AL215" s="200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200"/>
      <c r="BB215" s="200"/>
      <c r="BC215" s="200"/>
      <c r="BD215" s="200"/>
      <c r="BE215" s="200"/>
      <c r="BF215" s="200"/>
      <c r="BG215" s="200"/>
      <c r="BH215" s="200"/>
      <c r="BI215" s="200"/>
      <c r="BJ215" s="200"/>
      <c r="BK215" s="200"/>
      <c r="BL215" s="200"/>
      <c r="BM215" s="200"/>
      <c r="BN215" s="200"/>
      <c r="BO215" s="200"/>
      <c r="BP215" s="200"/>
      <c r="BQ215" s="200"/>
      <c r="BR215" s="200"/>
      <c r="BS215" s="200"/>
      <c r="BT215" s="244"/>
      <c r="BU215" s="244"/>
      <c r="BV215" s="244"/>
      <c r="BW215" s="216"/>
      <c r="BX215" s="43">
        <f t="shared" si="82"/>
        <v>0</v>
      </c>
      <c r="BY215" s="43">
        <f t="shared" si="83"/>
        <v>0</v>
      </c>
      <c r="BZ215" s="43">
        <f t="shared" si="84"/>
        <v>0</v>
      </c>
      <c r="CA215" s="43">
        <f t="shared" si="85"/>
        <v>0</v>
      </c>
      <c r="CB215" s="43">
        <f t="shared" si="86"/>
        <v>0</v>
      </c>
      <c r="CC215" s="43">
        <f t="shared" si="87"/>
        <v>0</v>
      </c>
      <c r="CD215" s="43">
        <f t="shared" si="88"/>
        <v>0</v>
      </c>
      <c r="CE215" s="43" t="e">
        <f t="shared" si="89"/>
        <v>#DIV/0!</v>
      </c>
      <c r="CF215" s="43" t="e">
        <f t="shared" si="90"/>
        <v>#VALUE!</v>
      </c>
      <c r="CG215" s="44" t="e">
        <f t="shared" si="91"/>
        <v>#VALUE!</v>
      </c>
      <c r="CH215" s="43" t="e">
        <f t="shared" si="92"/>
        <v>#VALUE!</v>
      </c>
      <c r="CI215" s="43" t="e">
        <f t="shared" si="93"/>
        <v>#VALUE!</v>
      </c>
      <c r="CJ215" s="44" t="e">
        <f t="shared" si="94"/>
        <v>#VALUE!</v>
      </c>
      <c r="CK215" s="44" t="e">
        <f t="shared" si="95"/>
        <v>#VALUE!</v>
      </c>
      <c r="CL215" t="str">
        <f t="shared" si="106"/>
        <v>19000100</v>
      </c>
      <c r="CM215" s="55">
        <f t="shared" si="96"/>
        <v>0</v>
      </c>
      <c r="CN215" s="147" t="e">
        <f t="shared" si="97"/>
        <v>#DIV/0!</v>
      </c>
      <c r="CO215" s="147" t="e">
        <f t="shared" si="98"/>
        <v>#DIV/0!</v>
      </c>
      <c r="CP215" s="147" t="e">
        <f t="shared" si="99"/>
        <v>#DIV/0!</v>
      </c>
      <c r="CQ215" s="147" t="e">
        <f t="shared" si="100"/>
        <v>#DIV/0!</v>
      </c>
      <c r="CR215" s="147" t="e">
        <f t="shared" si="101"/>
        <v>#DIV/0!</v>
      </c>
      <c r="CS215" s="147" t="e">
        <f t="shared" si="102"/>
        <v>#DIV/0!</v>
      </c>
      <c r="CT215" s="147" t="e">
        <f t="shared" si="103"/>
        <v>#DIV/0!</v>
      </c>
      <c r="CU215" s="147" t="e">
        <f t="shared" si="104"/>
        <v>#DIV/0!</v>
      </c>
      <c r="CV215" s="147" t="e">
        <f t="shared" si="105"/>
        <v>#DIV/0!</v>
      </c>
    </row>
    <row r="216" spans="1:100">
      <c r="A216" s="213" t="str">
        <f t="shared" si="81"/>
        <v xml:space="preserve"> 19000100</v>
      </c>
      <c r="B216" s="217"/>
      <c r="C216" s="193"/>
      <c r="D216" s="200"/>
      <c r="E216" s="200"/>
      <c r="F216" s="200"/>
      <c r="G216" s="200"/>
      <c r="H216" s="200"/>
      <c r="I216" s="194"/>
      <c r="J216" s="194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7"/>
      <c r="V216" s="197"/>
      <c r="W216" s="197"/>
      <c r="X216" s="197"/>
      <c r="Y216" s="197"/>
      <c r="Z216" s="197"/>
      <c r="AA216" s="197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  <c r="AL216" s="200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200"/>
      <c r="BB216" s="200"/>
      <c r="BC216" s="200"/>
      <c r="BD216" s="200"/>
      <c r="BE216" s="200"/>
      <c r="BF216" s="200"/>
      <c r="BG216" s="200"/>
      <c r="BH216" s="200"/>
      <c r="BI216" s="200"/>
      <c r="BJ216" s="200"/>
      <c r="BK216" s="200"/>
      <c r="BL216" s="200"/>
      <c r="BM216" s="200"/>
      <c r="BN216" s="200"/>
      <c r="BO216" s="200"/>
      <c r="BP216" s="200"/>
      <c r="BQ216" s="200"/>
      <c r="BR216" s="200"/>
      <c r="BS216" s="200"/>
      <c r="BT216" s="244"/>
      <c r="BU216" s="244"/>
      <c r="BV216" s="244"/>
      <c r="BW216" s="216"/>
      <c r="BX216" s="43">
        <f t="shared" si="82"/>
        <v>0</v>
      </c>
      <c r="BY216" s="43">
        <f t="shared" si="83"/>
        <v>0</v>
      </c>
      <c r="BZ216" s="43">
        <f t="shared" si="84"/>
        <v>0</v>
      </c>
      <c r="CA216" s="43">
        <f t="shared" si="85"/>
        <v>0</v>
      </c>
      <c r="CB216" s="43">
        <f t="shared" si="86"/>
        <v>0</v>
      </c>
      <c r="CC216" s="43">
        <f t="shared" si="87"/>
        <v>0</v>
      </c>
      <c r="CD216" s="43">
        <f t="shared" si="88"/>
        <v>0</v>
      </c>
      <c r="CE216" s="43" t="e">
        <f t="shared" si="89"/>
        <v>#DIV/0!</v>
      </c>
      <c r="CF216" s="43" t="e">
        <f t="shared" si="90"/>
        <v>#VALUE!</v>
      </c>
      <c r="CG216" s="44" t="e">
        <f t="shared" si="91"/>
        <v>#VALUE!</v>
      </c>
      <c r="CH216" s="43" t="e">
        <f t="shared" si="92"/>
        <v>#VALUE!</v>
      </c>
      <c r="CI216" s="43" t="e">
        <f t="shared" si="93"/>
        <v>#VALUE!</v>
      </c>
      <c r="CJ216" s="44" t="e">
        <f t="shared" si="94"/>
        <v>#VALUE!</v>
      </c>
      <c r="CK216" s="44" t="e">
        <f t="shared" si="95"/>
        <v>#VALUE!</v>
      </c>
      <c r="CL216" t="str">
        <f t="shared" si="106"/>
        <v>19000100</v>
      </c>
      <c r="CM216" s="55">
        <f t="shared" si="96"/>
        <v>0</v>
      </c>
      <c r="CN216" s="147" t="e">
        <f t="shared" si="97"/>
        <v>#DIV/0!</v>
      </c>
      <c r="CO216" s="147" t="e">
        <f t="shared" si="98"/>
        <v>#DIV/0!</v>
      </c>
      <c r="CP216" s="147" t="e">
        <f t="shared" si="99"/>
        <v>#DIV/0!</v>
      </c>
      <c r="CQ216" s="147" t="e">
        <f t="shared" si="100"/>
        <v>#DIV/0!</v>
      </c>
      <c r="CR216" s="147" t="e">
        <f t="shared" si="101"/>
        <v>#DIV/0!</v>
      </c>
      <c r="CS216" s="147" t="e">
        <f t="shared" si="102"/>
        <v>#DIV/0!</v>
      </c>
      <c r="CT216" s="147" t="e">
        <f t="shared" si="103"/>
        <v>#DIV/0!</v>
      </c>
      <c r="CU216" s="147" t="e">
        <f t="shared" si="104"/>
        <v>#DIV/0!</v>
      </c>
      <c r="CV216" s="147" t="e">
        <f t="shared" si="105"/>
        <v>#DIV/0!</v>
      </c>
    </row>
    <row r="217" spans="1:100">
      <c r="A217" s="213" t="str">
        <f t="shared" si="81"/>
        <v xml:space="preserve"> 19000100</v>
      </c>
      <c r="B217" s="217"/>
      <c r="C217" s="193"/>
      <c r="D217" s="200"/>
      <c r="E217" s="200"/>
      <c r="F217" s="200"/>
      <c r="G217" s="200"/>
      <c r="H217" s="200"/>
      <c r="I217" s="194"/>
      <c r="J217" s="194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7"/>
      <c r="V217" s="197"/>
      <c r="W217" s="197"/>
      <c r="X217" s="197"/>
      <c r="Y217" s="197"/>
      <c r="Z217" s="197"/>
      <c r="AA217" s="197"/>
      <c r="AB217" s="200"/>
      <c r="AC217" s="200"/>
      <c r="AD217" s="200"/>
      <c r="AE217" s="200"/>
      <c r="AF217" s="200"/>
      <c r="AG217" s="200"/>
      <c r="AH217" s="200"/>
      <c r="AI217" s="200"/>
      <c r="AJ217" s="200"/>
      <c r="AK217" s="200"/>
      <c r="AL217" s="200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200"/>
      <c r="BB217" s="200"/>
      <c r="BC217" s="200"/>
      <c r="BD217" s="200"/>
      <c r="BE217" s="200"/>
      <c r="BF217" s="200"/>
      <c r="BG217" s="200"/>
      <c r="BH217" s="200"/>
      <c r="BI217" s="200"/>
      <c r="BJ217" s="200"/>
      <c r="BK217" s="200"/>
      <c r="BL217" s="200"/>
      <c r="BM217" s="200"/>
      <c r="BN217" s="200"/>
      <c r="BO217" s="200"/>
      <c r="BP217" s="200"/>
      <c r="BQ217" s="200"/>
      <c r="BR217" s="200"/>
      <c r="BS217" s="200"/>
      <c r="BT217" s="244"/>
      <c r="BU217" s="244"/>
      <c r="BV217" s="244"/>
      <c r="BW217" s="216"/>
      <c r="BX217" s="43">
        <f t="shared" si="82"/>
        <v>0</v>
      </c>
      <c r="BY217" s="43">
        <f t="shared" si="83"/>
        <v>0</v>
      </c>
      <c r="BZ217" s="43">
        <f t="shared" si="84"/>
        <v>0</v>
      </c>
      <c r="CA217" s="43">
        <f t="shared" si="85"/>
        <v>0</v>
      </c>
      <c r="CB217" s="43">
        <f t="shared" si="86"/>
        <v>0</v>
      </c>
      <c r="CC217" s="43">
        <f t="shared" si="87"/>
        <v>0</v>
      </c>
      <c r="CD217" s="43">
        <f t="shared" si="88"/>
        <v>0</v>
      </c>
      <c r="CE217" s="43" t="e">
        <f t="shared" si="89"/>
        <v>#DIV/0!</v>
      </c>
      <c r="CF217" s="43" t="e">
        <f t="shared" si="90"/>
        <v>#VALUE!</v>
      </c>
      <c r="CG217" s="44" t="e">
        <f t="shared" si="91"/>
        <v>#VALUE!</v>
      </c>
      <c r="CH217" s="43" t="e">
        <f t="shared" si="92"/>
        <v>#VALUE!</v>
      </c>
      <c r="CI217" s="43" t="e">
        <f t="shared" si="93"/>
        <v>#VALUE!</v>
      </c>
      <c r="CJ217" s="44" t="e">
        <f t="shared" si="94"/>
        <v>#VALUE!</v>
      </c>
      <c r="CK217" s="44" t="e">
        <f t="shared" si="95"/>
        <v>#VALUE!</v>
      </c>
      <c r="CL217" t="str">
        <f t="shared" si="106"/>
        <v>19000100</v>
      </c>
      <c r="CM217" s="55">
        <f t="shared" si="96"/>
        <v>0</v>
      </c>
      <c r="CN217" s="147" t="e">
        <f t="shared" si="97"/>
        <v>#DIV/0!</v>
      </c>
      <c r="CO217" s="147" t="e">
        <f t="shared" si="98"/>
        <v>#DIV/0!</v>
      </c>
      <c r="CP217" s="147" t="e">
        <f t="shared" si="99"/>
        <v>#DIV/0!</v>
      </c>
      <c r="CQ217" s="147" t="e">
        <f t="shared" si="100"/>
        <v>#DIV/0!</v>
      </c>
      <c r="CR217" s="147" t="e">
        <f t="shared" si="101"/>
        <v>#DIV/0!</v>
      </c>
      <c r="CS217" s="147" t="e">
        <f t="shared" si="102"/>
        <v>#DIV/0!</v>
      </c>
      <c r="CT217" s="147" t="e">
        <f t="shared" si="103"/>
        <v>#DIV/0!</v>
      </c>
      <c r="CU217" s="147" t="e">
        <f t="shared" si="104"/>
        <v>#DIV/0!</v>
      </c>
      <c r="CV217" s="147" t="e">
        <f t="shared" si="105"/>
        <v>#DIV/0!</v>
      </c>
    </row>
    <row r="218" spans="1:100">
      <c r="A218" s="213" t="str">
        <f t="shared" si="81"/>
        <v xml:space="preserve"> 19000100</v>
      </c>
      <c r="B218" s="217"/>
      <c r="C218" s="193"/>
      <c r="D218" s="200"/>
      <c r="E218" s="200"/>
      <c r="F218" s="200"/>
      <c r="G218" s="200"/>
      <c r="H218" s="200"/>
      <c r="I218" s="194"/>
      <c r="J218" s="194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7"/>
      <c r="V218" s="197"/>
      <c r="W218" s="197"/>
      <c r="X218" s="197"/>
      <c r="Y218" s="197"/>
      <c r="Z218" s="197"/>
      <c r="AA218" s="197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200"/>
      <c r="AZ218" s="200"/>
      <c r="BA218" s="200"/>
      <c r="BB218" s="200"/>
      <c r="BC218" s="200"/>
      <c r="BD218" s="200"/>
      <c r="BE218" s="200"/>
      <c r="BF218" s="200"/>
      <c r="BG218" s="200"/>
      <c r="BH218" s="200"/>
      <c r="BI218" s="200"/>
      <c r="BJ218" s="200"/>
      <c r="BK218" s="200"/>
      <c r="BL218" s="200"/>
      <c r="BM218" s="200"/>
      <c r="BN218" s="200"/>
      <c r="BO218" s="200"/>
      <c r="BP218" s="200"/>
      <c r="BQ218" s="200"/>
      <c r="BR218" s="200"/>
      <c r="BS218" s="200"/>
      <c r="BT218" s="244"/>
      <c r="BU218" s="244"/>
      <c r="BV218" s="244"/>
      <c r="BW218" s="216"/>
      <c r="BX218" s="43">
        <f t="shared" si="82"/>
        <v>0</v>
      </c>
      <c r="BY218" s="43">
        <f t="shared" si="83"/>
        <v>0</v>
      </c>
      <c r="BZ218" s="43">
        <f t="shared" si="84"/>
        <v>0</v>
      </c>
      <c r="CA218" s="43">
        <f t="shared" si="85"/>
        <v>0</v>
      </c>
      <c r="CB218" s="43">
        <f t="shared" si="86"/>
        <v>0</v>
      </c>
      <c r="CC218" s="43">
        <f t="shared" si="87"/>
        <v>0</v>
      </c>
      <c r="CD218" s="43">
        <f t="shared" si="88"/>
        <v>0</v>
      </c>
      <c r="CE218" s="43" t="e">
        <f t="shared" si="89"/>
        <v>#DIV/0!</v>
      </c>
      <c r="CF218" s="43" t="e">
        <f t="shared" si="90"/>
        <v>#VALUE!</v>
      </c>
      <c r="CG218" s="44" t="e">
        <f t="shared" si="91"/>
        <v>#VALUE!</v>
      </c>
      <c r="CH218" s="43" t="e">
        <f t="shared" si="92"/>
        <v>#VALUE!</v>
      </c>
      <c r="CI218" s="43" t="e">
        <f t="shared" si="93"/>
        <v>#VALUE!</v>
      </c>
      <c r="CJ218" s="44" t="e">
        <f t="shared" si="94"/>
        <v>#VALUE!</v>
      </c>
      <c r="CK218" s="44" t="e">
        <f t="shared" si="95"/>
        <v>#VALUE!</v>
      </c>
      <c r="CL218" t="str">
        <f t="shared" si="106"/>
        <v>19000100</v>
      </c>
      <c r="CM218" s="55">
        <f t="shared" si="96"/>
        <v>0</v>
      </c>
      <c r="CN218" s="147" t="e">
        <f t="shared" si="97"/>
        <v>#DIV/0!</v>
      </c>
      <c r="CO218" s="147" t="e">
        <f t="shared" si="98"/>
        <v>#DIV/0!</v>
      </c>
      <c r="CP218" s="147" t="e">
        <f t="shared" si="99"/>
        <v>#DIV/0!</v>
      </c>
      <c r="CQ218" s="147" t="e">
        <f t="shared" si="100"/>
        <v>#DIV/0!</v>
      </c>
      <c r="CR218" s="147" t="e">
        <f t="shared" si="101"/>
        <v>#DIV/0!</v>
      </c>
      <c r="CS218" s="147" t="e">
        <f t="shared" si="102"/>
        <v>#DIV/0!</v>
      </c>
      <c r="CT218" s="147" t="e">
        <f t="shared" si="103"/>
        <v>#DIV/0!</v>
      </c>
      <c r="CU218" s="147" t="e">
        <f t="shared" si="104"/>
        <v>#DIV/0!</v>
      </c>
      <c r="CV218" s="147" t="e">
        <f t="shared" si="105"/>
        <v>#DIV/0!</v>
      </c>
    </row>
    <row r="219" spans="1:100">
      <c r="A219" s="213" t="str">
        <f t="shared" si="81"/>
        <v xml:space="preserve"> 19000100</v>
      </c>
      <c r="B219" s="217"/>
      <c r="C219" s="193"/>
      <c r="D219" s="200"/>
      <c r="E219" s="200"/>
      <c r="F219" s="200"/>
      <c r="G219" s="200"/>
      <c r="H219" s="200"/>
      <c r="I219" s="194"/>
      <c r="J219" s="194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7"/>
      <c r="V219" s="197"/>
      <c r="W219" s="197"/>
      <c r="X219" s="197"/>
      <c r="Y219" s="197"/>
      <c r="Z219" s="197"/>
      <c r="AA219" s="197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/>
      <c r="BB219" s="200"/>
      <c r="BC219" s="200"/>
      <c r="BD219" s="200"/>
      <c r="BE219" s="200"/>
      <c r="BF219" s="200"/>
      <c r="BG219" s="200"/>
      <c r="BH219" s="200"/>
      <c r="BI219" s="200"/>
      <c r="BJ219" s="200"/>
      <c r="BK219" s="200"/>
      <c r="BL219" s="200"/>
      <c r="BM219" s="200"/>
      <c r="BN219" s="200"/>
      <c r="BO219" s="200"/>
      <c r="BP219" s="200"/>
      <c r="BQ219" s="200"/>
      <c r="BR219" s="200"/>
      <c r="BS219" s="200"/>
      <c r="BT219" s="244"/>
      <c r="BU219" s="244"/>
      <c r="BV219" s="244"/>
      <c r="BW219" s="216"/>
      <c r="BX219" s="43">
        <f t="shared" si="82"/>
        <v>0</v>
      </c>
      <c r="BY219" s="43">
        <f t="shared" si="83"/>
        <v>0</v>
      </c>
      <c r="BZ219" s="43">
        <f t="shared" si="84"/>
        <v>0</v>
      </c>
      <c r="CA219" s="43">
        <f t="shared" si="85"/>
        <v>0</v>
      </c>
      <c r="CB219" s="43">
        <f t="shared" si="86"/>
        <v>0</v>
      </c>
      <c r="CC219" s="43">
        <f t="shared" si="87"/>
        <v>0</v>
      </c>
      <c r="CD219" s="43">
        <f t="shared" si="88"/>
        <v>0</v>
      </c>
      <c r="CE219" s="43" t="e">
        <f t="shared" si="89"/>
        <v>#DIV/0!</v>
      </c>
      <c r="CF219" s="43" t="e">
        <f t="shared" si="90"/>
        <v>#VALUE!</v>
      </c>
      <c r="CG219" s="44" t="e">
        <f t="shared" si="91"/>
        <v>#VALUE!</v>
      </c>
      <c r="CH219" s="43" t="e">
        <f t="shared" si="92"/>
        <v>#VALUE!</v>
      </c>
      <c r="CI219" s="43" t="e">
        <f t="shared" si="93"/>
        <v>#VALUE!</v>
      </c>
      <c r="CJ219" s="44" t="e">
        <f t="shared" si="94"/>
        <v>#VALUE!</v>
      </c>
      <c r="CK219" s="44" t="e">
        <f t="shared" si="95"/>
        <v>#VALUE!</v>
      </c>
      <c r="CL219" t="str">
        <f t="shared" si="106"/>
        <v>19000100</v>
      </c>
      <c r="CM219" s="55">
        <f t="shared" si="96"/>
        <v>0</v>
      </c>
      <c r="CN219" s="147" t="e">
        <f t="shared" si="97"/>
        <v>#DIV/0!</v>
      </c>
      <c r="CO219" s="147" t="e">
        <f t="shared" si="98"/>
        <v>#DIV/0!</v>
      </c>
      <c r="CP219" s="147" t="e">
        <f t="shared" si="99"/>
        <v>#DIV/0!</v>
      </c>
      <c r="CQ219" s="147" t="e">
        <f t="shared" si="100"/>
        <v>#DIV/0!</v>
      </c>
      <c r="CR219" s="147" t="e">
        <f t="shared" si="101"/>
        <v>#DIV/0!</v>
      </c>
      <c r="CS219" s="147" t="e">
        <f t="shared" si="102"/>
        <v>#DIV/0!</v>
      </c>
      <c r="CT219" s="147" t="e">
        <f t="shared" si="103"/>
        <v>#DIV/0!</v>
      </c>
      <c r="CU219" s="147" t="e">
        <f t="shared" si="104"/>
        <v>#DIV/0!</v>
      </c>
      <c r="CV219" s="147" t="e">
        <f t="shared" si="105"/>
        <v>#DIV/0!</v>
      </c>
    </row>
    <row r="220" spans="1:100">
      <c r="A220" s="213" t="str">
        <f t="shared" si="81"/>
        <v xml:space="preserve"> 19000100</v>
      </c>
      <c r="B220" s="217"/>
      <c r="C220" s="193"/>
      <c r="D220" s="200"/>
      <c r="E220" s="200"/>
      <c r="F220" s="200"/>
      <c r="G220" s="200"/>
      <c r="H220" s="200"/>
      <c r="I220" s="194"/>
      <c r="J220" s="194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7"/>
      <c r="V220" s="197"/>
      <c r="W220" s="197"/>
      <c r="X220" s="197"/>
      <c r="Y220" s="197"/>
      <c r="Z220" s="197"/>
      <c r="AA220" s="197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200"/>
      <c r="BB220" s="200"/>
      <c r="BC220" s="200"/>
      <c r="BD220" s="200"/>
      <c r="BE220" s="200"/>
      <c r="BF220" s="200"/>
      <c r="BG220" s="200"/>
      <c r="BH220" s="200"/>
      <c r="BI220" s="200"/>
      <c r="BJ220" s="200"/>
      <c r="BK220" s="200"/>
      <c r="BL220" s="200"/>
      <c r="BM220" s="200"/>
      <c r="BN220" s="200"/>
      <c r="BO220" s="200"/>
      <c r="BP220" s="200"/>
      <c r="BQ220" s="200"/>
      <c r="BR220" s="200"/>
      <c r="BS220" s="200"/>
      <c r="BT220" s="244"/>
      <c r="BU220" s="244"/>
      <c r="BV220" s="244"/>
      <c r="BW220" s="216"/>
      <c r="BX220" s="43">
        <f t="shared" si="82"/>
        <v>0</v>
      </c>
      <c r="BY220" s="43">
        <f t="shared" si="83"/>
        <v>0</v>
      </c>
      <c r="BZ220" s="43">
        <f t="shared" si="84"/>
        <v>0</v>
      </c>
      <c r="CA220" s="43">
        <f t="shared" si="85"/>
        <v>0</v>
      </c>
      <c r="CB220" s="43">
        <f t="shared" si="86"/>
        <v>0</v>
      </c>
      <c r="CC220" s="43">
        <f t="shared" si="87"/>
        <v>0</v>
      </c>
      <c r="CD220" s="43">
        <f t="shared" si="88"/>
        <v>0</v>
      </c>
      <c r="CE220" s="43" t="e">
        <f t="shared" si="89"/>
        <v>#DIV/0!</v>
      </c>
      <c r="CF220" s="43" t="e">
        <f t="shared" si="90"/>
        <v>#VALUE!</v>
      </c>
      <c r="CG220" s="44" t="e">
        <f t="shared" si="91"/>
        <v>#VALUE!</v>
      </c>
      <c r="CH220" s="43" t="e">
        <f t="shared" si="92"/>
        <v>#VALUE!</v>
      </c>
      <c r="CI220" s="43" t="e">
        <f t="shared" si="93"/>
        <v>#VALUE!</v>
      </c>
      <c r="CJ220" s="44" t="e">
        <f t="shared" si="94"/>
        <v>#VALUE!</v>
      </c>
      <c r="CK220" s="44" t="e">
        <f t="shared" si="95"/>
        <v>#VALUE!</v>
      </c>
      <c r="CL220" t="str">
        <f t="shared" si="106"/>
        <v>19000100</v>
      </c>
      <c r="CM220" s="55">
        <f t="shared" si="96"/>
        <v>0</v>
      </c>
      <c r="CN220" s="147" t="e">
        <f t="shared" si="97"/>
        <v>#DIV/0!</v>
      </c>
      <c r="CO220" s="147" t="e">
        <f t="shared" si="98"/>
        <v>#DIV/0!</v>
      </c>
      <c r="CP220" s="147" t="e">
        <f t="shared" si="99"/>
        <v>#DIV/0!</v>
      </c>
      <c r="CQ220" s="147" t="e">
        <f t="shared" si="100"/>
        <v>#DIV/0!</v>
      </c>
      <c r="CR220" s="147" t="e">
        <f t="shared" si="101"/>
        <v>#DIV/0!</v>
      </c>
      <c r="CS220" s="147" t="e">
        <f t="shared" si="102"/>
        <v>#DIV/0!</v>
      </c>
      <c r="CT220" s="147" t="e">
        <f t="shared" si="103"/>
        <v>#DIV/0!</v>
      </c>
      <c r="CU220" s="147" t="e">
        <f t="shared" si="104"/>
        <v>#DIV/0!</v>
      </c>
      <c r="CV220" s="147" t="e">
        <f t="shared" si="105"/>
        <v>#DIV/0!</v>
      </c>
    </row>
    <row r="221" spans="1:100">
      <c r="A221" s="213" t="str">
        <f t="shared" si="81"/>
        <v xml:space="preserve"> 19000100</v>
      </c>
      <c r="B221" s="217"/>
      <c r="C221" s="193"/>
      <c r="D221" s="200"/>
      <c r="E221" s="200"/>
      <c r="F221" s="200"/>
      <c r="G221" s="200"/>
      <c r="H221" s="200"/>
      <c r="I221" s="194"/>
      <c r="J221" s="194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7"/>
      <c r="V221" s="197"/>
      <c r="W221" s="197"/>
      <c r="X221" s="197"/>
      <c r="Y221" s="197"/>
      <c r="Z221" s="197"/>
      <c r="AA221" s="197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200"/>
      <c r="BB221" s="200"/>
      <c r="BC221" s="200"/>
      <c r="BD221" s="200"/>
      <c r="BE221" s="200"/>
      <c r="BF221" s="200"/>
      <c r="BG221" s="200"/>
      <c r="BH221" s="200"/>
      <c r="BI221" s="200"/>
      <c r="BJ221" s="200"/>
      <c r="BK221" s="200"/>
      <c r="BL221" s="200"/>
      <c r="BM221" s="200"/>
      <c r="BN221" s="200"/>
      <c r="BO221" s="200"/>
      <c r="BP221" s="200"/>
      <c r="BQ221" s="200"/>
      <c r="BR221" s="200"/>
      <c r="BS221" s="200"/>
      <c r="BT221" s="244"/>
      <c r="BU221" s="244"/>
      <c r="BV221" s="244"/>
      <c r="BW221" s="216"/>
      <c r="BX221" s="43">
        <f t="shared" si="82"/>
        <v>0</v>
      </c>
      <c r="BY221" s="43">
        <f t="shared" si="83"/>
        <v>0</v>
      </c>
      <c r="BZ221" s="43">
        <f t="shared" si="84"/>
        <v>0</v>
      </c>
      <c r="CA221" s="43">
        <f t="shared" si="85"/>
        <v>0</v>
      </c>
      <c r="CB221" s="43">
        <f t="shared" si="86"/>
        <v>0</v>
      </c>
      <c r="CC221" s="43">
        <f t="shared" si="87"/>
        <v>0</v>
      </c>
      <c r="CD221" s="43">
        <f t="shared" si="88"/>
        <v>0</v>
      </c>
      <c r="CE221" s="43" t="e">
        <f t="shared" si="89"/>
        <v>#DIV/0!</v>
      </c>
      <c r="CF221" s="43" t="e">
        <f t="shared" si="90"/>
        <v>#VALUE!</v>
      </c>
      <c r="CG221" s="44" t="e">
        <f t="shared" si="91"/>
        <v>#VALUE!</v>
      </c>
      <c r="CH221" s="43" t="e">
        <f t="shared" si="92"/>
        <v>#VALUE!</v>
      </c>
      <c r="CI221" s="43" t="e">
        <f t="shared" si="93"/>
        <v>#VALUE!</v>
      </c>
      <c r="CJ221" s="44" t="e">
        <f t="shared" si="94"/>
        <v>#VALUE!</v>
      </c>
      <c r="CK221" s="44" t="e">
        <f t="shared" si="95"/>
        <v>#VALUE!</v>
      </c>
      <c r="CL221" t="str">
        <f t="shared" si="106"/>
        <v>19000100</v>
      </c>
      <c r="CM221" s="55">
        <f t="shared" si="96"/>
        <v>0</v>
      </c>
      <c r="CN221" s="147" t="e">
        <f t="shared" si="97"/>
        <v>#DIV/0!</v>
      </c>
      <c r="CO221" s="147" t="e">
        <f t="shared" si="98"/>
        <v>#DIV/0!</v>
      </c>
      <c r="CP221" s="147" t="e">
        <f t="shared" si="99"/>
        <v>#DIV/0!</v>
      </c>
      <c r="CQ221" s="147" t="e">
        <f t="shared" si="100"/>
        <v>#DIV/0!</v>
      </c>
      <c r="CR221" s="147" t="e">
        <f t="shared" si="101"/>
        <v>#DIV/0!</v>
      </c>
      <c r="CS221" s="147" t="e">
        <f t="shared" si="102"/>
        <v>#DIV/0!</v>
      </c>
      <c r="CT221" s="147" t="e">
        <f t="shared" si="103"/>
        <v>#DIV/0!</v>
      </c>
      <c r="CU221" s="147" t="e">
        <f t="shared" si="104"/>
        <v>#DIV/0!</v>
      </c>
      <c r="CV221" s="147" t="e">
        <f t="shared" si="105"/>
        <v>#DIV/0!</v>
      </c>
    </row>
    <row r="222" spans="1:100">
      <c r="A222" s="213" t="str">
        <f t="shared" si="81"/>
        <v xml:space="preserve"> 19000100</v>
      </c>
      <c r="B222" s="217"/>
      <c r="C222" s="193"/>
      <c r="D222" s="200"/>
      <c r="E222" s="200"/>
      <c r="F222" s="200"/>
      <c r="G222" s="200"/>
      <c r="H222" s="200"/>
      <c r="I222" s="194"/>
      <c r="J222" s="194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7"/>
      <c r="V222" s="197"/>
      <c r="W222" s="197"/>
      <c r="X222" s="197"/>
      <c r="Y222" s="197"/>
      <c r="Z222" s="197"/>
      <c r="AA222" s="197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200"/>
      <c r="BB222" s="200"/>
      <c r="BC222" s="200"/>
      <c r="BD222" s="200"/>
      <c r="BE222" s="200"/>
      <c r="BF222" s="200"/>
      <c r="BG222" s="200"/>
      <c r="BH222" s="200"/>
      <c r="BI222" s="200"/>
      <c r="BJ222" s="200"/>
      <c r="BK222" s="200"/>
      <c r="BL222" s="200"/>
      <c r="BM222" s="200"/>
      <c r="BN222" s="200"/>
      <c r="BO222" s="200"/>
      <c r="BP222" s="200"/>
      <c r="BQ222" s="200"/>
      <c r="BR222" s="200"/>
      <c r="BS222" s="200"/>
      <c r="BT222" s="244"/>
      <c r="BU222" s="244"/>
      <c r="BV222" s="244"/>
      <c r="BW222" s="216"/>
      <c r="BX222" s="43">
        <f t="shared" si="82"/>
        <v>0</v>
      </c>
      <c r="BY222" s="43">
        <f t="shared" si="83"/>
        <v>0</v>
      </c>
      <c r="BZ222" s="43">
        <f t="shared" si="84"/>
        <v>0</v>
      </c>
      <c r="CA222" s="43">
        <f t="shared" si="85"/>
        <v>0</v>
      </c>
      <c r="CB222" s="43">
        <f t="shared" si="86"/>
        <v>0</v>
      </c>
      <c r="CC222" s="43">
        <f t="shared" si="87"/>
        <v>0</v>
      </c>
      <c r="CD222" s="43">
        <f t="shared" si="88"/>
        <v>0</v>
      </c>
      <c r="CE222" s="43" t="e">
        <f t="shared" si="89"/>
        <v>#DIV/0!</v>
      </c>
      <c r="CF222" s="43" t="e">
        <f t="shared" si="90"/>
        <v>#VALUE!</v>
      </c>
      <c r="CG222" s="44" t="e">
        <f t="shared" si="91"/>
        <v>#VALUE!</v>
      </c>
      <c r="CH222" s="43" t="e">
        <f t="shared" si="92"/>
        <v>#VALUE!</v>
      </c>
      <c r="CI222" s="43" t="e">
        <f t="shared" si="93"/>
        <v>#VALUE!</v>
      </c>
      <c r="CJ222" s="44" t="e">
        <f t="shared" si="94"/>
        <v>#VALUE!</v>
      </c>
      <c r="CK222" s="44" t="e">
        <f t="shared" si="95"/>
        <v>#VALUE!</v>
      </c>
      <c r="CL222" t="str">
        <f t="shared" si="106"/>
        <v>19000100</v>
      </c>
      <c r="CM222" s="55">
        <f t="shared" si="96"/>
        <v>0</v>
      </c>
      <c r="CN222" s="147" t="e">
        <f t="shared" si="97"/>
        <v>#DIV/0!</v>
      </c>
      <c r="CO222" s="147" t="e">
        <f t="shared" si="98"/>
        <v>#DIV/0!</v>
      </c>
      <c r="CP222" s="147" t="e">
        <f t="shared" si="99"/>
        <v>#DIV/0!</v>
      </c>
      <c r="CQ222" s="147" t="e">
        <f t="shared" si="100"/>
        <v>#DIV/0!</v>
      </c>
      <c r="CR222" s="147" t="e">
        <f t="shared" si="101"/>
        <v>#DIV/0!</v>
      </c>
      <c r="CS222" s="147" t="e">
        <f t="shared" si="102"/>
        <v>#DIV/0!</v>
      </c>
      <c r="CT222" s="147" t="e">
        <f t="shared" si="103"/>
        <v>#DIV/0!</v>
      </c>
      <c r="CU222" s="147" t="e">
        <f t="shared" si="104"/>
        <v>#DIV/0!</v>
      </c>
      <c r="CV222" s="147" t="e">
        <f t="shared" si="105"/>
        <v>#DIV/0!</v>
      </c>
    </row>
    <row r="223" spans="1:100">
      <c r="A223" s="213" t="str">
        <f t="shared" si="81"/>
        <v xml:space="preserve"> 19000100</v>
      </c>
      <c r="B223" s="217"/>
      <c r="C223" s="193"/>
      <c r="D223" s="200"/>
      <c r="E223" s="200"/>
      <c r="F223" s="200"/>
      <c r="G223" s="200"/>
      <c r="H223" s="200"/>
      <c r="I223" s="194"/>
      <c r="J223" s="194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7"/>
      <c r="V223" s="197"/>
      <c r="W223" s="197"/>
      <c r="X223" s="197"/>
      <c r="Y223" s="197"/>
      <c r="Z223" s="197"/>
      <c r="AA223" s="197"/>
      <c r="AB223" s="200"/>
      <c r="AC223" s="200"/>
      <c r="AD223" s="200"/>
      <c r="AE223" s="200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200"/>
      <c r="BB223" s="200"/>
      <c r="BC223" s="200"/>
      <c r="BD223" s="200"/>
      <c r="BE223" s="200"/>
      <c r="BF223" s="200"/>
      <c r="BG223" s="200"/>
      <c r="BH223" s="200"/>
      <c r="BI223" s="200"/>
      <c r="BJ223" s="200"/>
      <c r="BK223" s="200"/>
      <c r="BL223" s="200"/>
      <c r="BM223" s="200"/>
      <c r="BN223" s="200"/>
      <c r="BO223" s="200"/>
      <c r="BP223" s="200"/>
      <c r="BQ223" s="200"/>
      <c r="BR223" s="200"/>
      <c r="BS223" s="200"/>
      <c r="BT223" s="244"/>
      <c r="BU223" s="244"/>
      <c r="BV223" s="244"/>
      <c r="BW223" s="216"/>
      <c r="BX223" s="43">
        <f t="shared" si="82"/>
        <v>0</v>
      </c>
      <c r="BY223" s="43">
        <f t="shared" si="83"/>
        <v>0</v>
      </c>
      <c r="BZ223" s="43">
        <f t="shared" si="84"/>
        <v>0</v>
      </c>
      <c r="CA223" s="43">
        <f t="shared" si="85"/>
        <v>0</v>
      </c>
      <c r="CB223" s="43">
        <f t="shared" si="86"/>
        <v>0</v>
      </c>
      <c r="CC223" s="43">
        <f t="shared" si="87"/>
        <v>0</v>
      </c>
      <c r="CD223" s="43">
        <f t="shared" si="88"/>
        <v>0</v>
      </c>
      <c r="CE223" s="43" t="e">
        <f t="shared" si="89"/>
        <v>#DIV/0!</v>
      </c>
      <c r="CF223" s="43" t="e">
        <f t="shared" si="90"/>
        <v>#VALUE!</v>
      </c>
      <c r="CG223" s="44" t="e">
        <f t="shared" si="91"/>
        <v>#VALUE!</v>
      </c>
      <c r="CH223" s="43" t="e">
        <f t="shared" si="92"/>
        <v>#VALUE!</v>
      </c>
      <c r="CI223" s="43" t="e">
        <f t="shared" si="93"/>
        <v>#VALUE!</v>
      </c>
      <c r="CJ223" s="44" t="e">
        <f t="shared" si="94"/>
        <v>#VALUE!</v>
      </c>
      <c r="CK223" s="44" t="e">
        <f t="shared" si="95"/>
        <v>#VALUE!</v>
      </c>
      <c r="CL223" t="str">
        <f t="shared" si="106"/>
        <v>19000100</v>
      </c>
      <c r="CM223" s="55">
        <f t="shared" si="96"/>
        <v>0</v>
      </c>
      <c r="CN223" s="147" t="e">
        <f t="shared" si="97"/>
        <v>#DIV/0!</v>
      </c>
      <c r="CO223" s="147" t="e">
        <f t="shared" si="98"/>
        <v>#DIV/0!</v>
      </c>
      <c r="CP223" s="147" t="e">
        <f t="shared" si="99"/>
        <v>#DIV/0!</v>
      </c>
      <c r="CQ223" s="147" t="e">
        <f t="shared" si="100"/>
        <v>#DIV/0!</v>
      </c>
      <c r="CR223" s="147" t="e">
        <f t="shared" si="101"/>
        <v>#DIV/0!</v>
      </c>
      <c r="CS223" s="147" t="e">
        <f t="shared" si="102"/>
        <v>#DIV/0!</v>
      </c>
      <c r="CT223" s="147" t="e">
        <f t="shared" si="103"/>
        <v>#DIV/0!</v>
      </c>
      <c r="CU223" s="147" t="e">
        <f t="shared" si="104"/>
        <v>#DIV/0!</v>
      </c>
      <c r="CV223" s="147" t="e">
        <f t="shared" si="105"/>
        <v>#DIV/0!</v>
      </c>
    </row>
    <row r="224" spans="1:100">
      <c r="A224" s="213" t="str">
        <f t="shared" si="81"/>
        <v xml:space="preserve"> 19000100</v>
      </c>
      <c r="B224" s="217"/>
      <c r="C224" s="193"/>
      <c r="D224" s="200"/>
      <c r="E224" s="200"/>
      <c r="F224" s="200"/>
      <c r="G224" s="200"/>
      <c r="H224" s="200"/>
      <c r="I224" s="194"/>
      <c r="J224" s="194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7"/>
      <c r="V224" s="197"/>
      <c r="W224" s="197"/>
      <c r="X224" s="197"/>
      <c r="Y224" s="197"/>
      <c r="Z224" s="197"/>
      <c r="AA224" s="197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200"/>
      <c r="BD224" s="200"/>
      <c r="BE224" s="200"/>
      <c r="BF224" s="200"/>
      <c r="BG224" s="200"/>
      <c r="BH224" s="200"/>
      <c r="BI224" s="200"/>
      <c r="BJ224" s="200"/>
      <c r="BK224" s="200"/>
      <c r="BL224" s="200"/>
      <c r="BM224" s="200"/>
      <c r="BN224" s="200"/>
      <c r="BO224" s="200"/>
      <c r="BP224" s="200"/>
      <c r="BQ224" s="200"/>
      <c r="BR224" s="200"/>
      <c r="BS224" s="200"/>
      <c r="BT224" s="244"/>
      <c r="BU224" s="244"/>
      <c r="BV224" s="244"/>
      <c r="BW224" s="216"/>
      <c r="BX224" s="43">
        <f t="shared" si="82"/>
        <v>0</v>
      </c>
      <c r="BY224" s="43">
        <f t="shared" si="83"/>
        <v>0</v>
      </c>
      <c r="BZ224" s="43">
        <f t="shared" si="84"/>
        <v>0</v>
      </c>
      <c r="CA224" s="43">
        <f t="shared" si="85"/>
        <v>0</v>
      </c>
      <c r="CB224" s="43">
        <f t="shared" si="86"/>
        <v>0</v>
      </c>
      <c r="CC224" s="43">
        <f t="shared" si="87"/>
        <v>0</v>
      </c>
      <c r="CD224" s="43">
        <f t="shared" si="88"/>
        <v>0</v>
      </c>
      <c r="CE224" s="43" t="e">
        <f t="shared" si="89"/>
        <v>#DIV/0!</v>
      </c>
      <c r="CF224" s="43" t="e">
        <f t="shared" si="90"/>
        <v>#VALUE!</v>
      </c>
      <c r="CG224" s="44" t="e">
        <f t="shared" si="91"/>
        <v>#VALUE!</v>
      </c>
      <c r="CH224" s="43" t="e">
        <f t="shared" si="92"/>
        <v>#VALUE!</v>
      </c>
      <c r="CI224" s="43" t="e">
        <f t="shared" si="93"/>
        <v>#VALUE!</v>
      </c>
      <c r="CJ224" s="44" t="e">
        <f t="shared" si="94"/>
        <v>#VALUE!</v>
      </c>
      <c r="CK224" s="44" t="e">
        <f t="shared" si="95"/>
        <v>#VALUE!</v>
      </c>
      <c r="CL224" t="str">
        <f t="shared" si="106"/>
        <v>19000100</v>
      </c>
      <c r="CM224" s="55">
        <f t="shared" si="96"/>
        <v>0</v>
      </c>
      <c r="CN224" s="147" t="e">
        <f t="shared" si="97"/>
        <v>#DIV/0!</v>
      </c>
      <c r="CO224" s="147" t="e">
        <f t="shared" si="98"/>
        <v>#DIV/0!</v>
      </c>
      <c r="CP224" s="147" t="e">
        <f t="shared" si="99"/>
        <v>#DIV/0!</v>
      </c>
      <c r="CQ224" s="147" t="e">
        <f t="shared" si="100"/>
        <v>#DIV/0!</v>
      </c>
      <c r="CR224" s="147" t="e">
        <f t="shared" si="101"/>
        <v>#DIV/0!</v>
      </c>
      <c r="CS224" s="147" t="e">
        <f t="shared" si="102"/>
        <v>#DIV/0!</v>
      </c>
      <c r="CT224" s="147" t="e">
        <f t="shared" si="103"/>
        <v>#DIV/0!</v>
      </c>
      <c r="CU224" s="147" t="e">
        <f t="shared" si="104"/>
        <v>#DIV/0!</v>
      </c>
      <c r="CV224" s="147" t="e">
        <f t="shared" si="105"/>
        <v>#DIV/0!</v>
      </c>
    </row>
    <row r="225" spans="1:100">
      <c r="A225" s="213" t="str">
        <f t="shared" si="81"/>
        <v xml:space="preserve"> 19000100</v>
      </c>
      <c r="B225" s="217"/>
      <c r="C225" s="193"/>
      <c r="D225" s="200"/>
      <c r="E225" s="200"/>
      <c r="F225" s="200"/>
      <c r="G225" s="200"/>
      <c r="H225" s="200"/>
      <c r="I225" s="194"/>
      <c r="J225" s="194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7"/>
      <c r="V225" s="197"/>
      <c r="W225" s="197"/>
      <c r="X225" s="197"/>
      <c r="Y225" s="197"/>
      <c r="Z225" s="197"/>
      <c r="AA225" s="197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200"/>
      <c r="BD225" s="200"/>
      <c r="BE225" s="200"/>
      <c r="BF225" s="200"/>
      <c r="BG225" s="200"/>
      <c r="BH225" s="200"/>
      <c r="BI225" s="200"/>
      <c r="BJ225" s="200"/>
      <c r="BK225" s="200"/>
      <c r="BL225" s="200"/>
      <c r="BM225" s="200"/>
      <c r="BN225" s="200"/>
      <c r="BO225" s="200"/>
      <c r="BP225" s="200"/>
      <c r="BQ225" s="200"/>
      <c r="BR225" s="200"/>
      <c r="BS225" s="200"/>
      <c r="BT225" s="244"/>
      <c r="BU225" s="244"/>
      <c r="BV225" s="244"/>
      <c r="BW225" s="216"/>
      <c r="BX225" s="43">
        <f t="shared" si="82"/>
        <v>0</v>
      </c>
      <c r="BY225" s="43">
        <f t="shared" si="83"/>
        <v>0</v>
      </c>
      <c r="BZ225" s="43">
        <f t="shared" si="84"/>
        <v>0</v>
      </c>
      <c r="CA225" s="43">
        <f t="shared" si="85"/>
        <v>0</v>
      </c>
      <c r="CB225" s="43">
        <f t="shared" si="86"/>
        <v>0</v>
      </c>
      <c r="CC225" s="43">
        <f t="shared" si="87"/>
        <v>0</v>
      </c>
      <c r="CD225" s="43">
        <f t="shared" si="88"/>
        <v>0</v>
      </c>
      <c r="CE225" s="43" t="e">
        <f t="shared" si="89"/>
        <v>#DIV/0!</v>
      </c>
      <c r="CF225" s="43" t="e">
        <f t="shared" si="90"/>
        <v>#VALUE!</v>
      </c>
      <c r="CG225" s="44" t="e">
        <f t="shared" si="91"/>
        <v>#VALUE!</v>
      </c>
      <c r="CH225" s="43" t="e">
        <f t="shared" si="92"/>
        <v>#VALUE!</v>
      </c>
      <c r="CI225" s="43" t="e">
        <f t="shared" si="93"/>
        <v>#VALUE!</v>
      </c>
      <c r="CJ225" s="44" t="e">
        <f t="shared" si="94"/>
        <v>#VALUE!</v>
      </c>
      <c r="CK225" s="44" t="e">
        <f t="shared" si="95"/>
        <v>#VALUE!</v>
      </c>
      <c r="CL225" t="str">
        <f t="shared" si="106"/>
        <v>19000100</v>
      </c>
      <c r="CM225" s="55">
        <f t="shared" si="96"/>
        <v>0</v>
      </c>
      <c r="CN225" s="147" t="e">
        <f t="shared" si="97"/>
        <v>#DIV/0!</v>
      </c>
      <c r="CO225" s="147" t="e">
        <f t="shared" si="98"/>
        <v>#DIV/0!</v>
      </c>
      <c r="CP225" s="147" t="e">
        <f t="shared" si="99"/>
        <v>#DIV/0!</v>
      </c>
      <c r="CQ225" s="147" t="e">
        <f t="shared" si="100"/>
        <v>#DIV/0!</v>
      </c>
      <c r="CR225" s="147" t="e">
        <f t="shared" si="101"/>
        <v>#DIV/0!</v>
      </c>
      <c r="CS225" s="147" t="e">
        <f t="shared" si="102"/>
        <v>#DIV/0!</v>
      </c>
      <c r="CT225" s="147" t="e">
        <f t="shared" si="103"/>
        <v>#DIV/0!</v>
      </c>
      <c r="CU225" s="147" t="e">
        <f t="shared" si="104"/>
        <v>#DIV/0!</v>
      </c>
      <c r="CV225" s="147" t="e">
        <f t="shared" si="105"/>
        <v>#DIV/0!</v>
      </c>
    </row>
    <row r="226" spans="1:100">
      <c r="A226" s="213" t="str">
        <f t="shared" si="81"/>
        <v xml:space="preserve"> 19000100</v>
      </c>
      <c r="B226" s="217"/>
      <c r="C226" s="193"/>
      <c r="D226" s="200"/>
      <c r="E226" s="200"/>
      <c r="F226" s="200"/>
      <c r="G226" s="200"/>
      <c r="H226" s="200"/>
      <c r="I226" s="194"/>
      <c r="J226" s="194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7"/>
      <c r="V226" s="197"/>
      <c r="W226" s="197"/>
      <c r="X226" s="197"/>
      <c r="Y226" s="197"/>
      <c r="Z226" s="197"/>
      <c r="AA226" s="197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200"/>
      <c r="BD226" s="200"/>
      <c r="BE226" s="200"/>
      <c r="BF226" s="200"/>
      <c r="BG226" s="200"/>
      <c r="BH226" s="200"/>
      <c r="BI226" s="200"/>
      <c r="BJ226" s="200"/>
      <c r="BK226" s="200"/>
      <c r="BL226" s="200"/>
      <c r="BM226" s="200"/>
      <c r="BN226" s="200"/>
      <c r="BO226" s="200"/>
      <c r="BP226" s="200"/>
      <c r="BQ226" s="200"/>
      <c r="BR226" s="200"/>
      <c r="BS226" s="200"/>
      <c r="BT226" s="244"/>
      <c r="BU226" s="244"/>
      <c r="BV226" s="244"/>
      <c r="BW226" s="216"/>
      <c r="BX226" s="43">
        <f t="shared" si="82"/>
        <v>0</v>
      </c>
      <c r="BY226" s="43">
        <f t="shared" si="83"/>
        <v>0</v>
      </c>
      <c r="BZ226" s="43">
        <f t="shared" si="84"/>
        <v>0</v>
      </c>
      <c r="CA226" s="43">
        <f t="shared" si="85"/>
        <v>0</v>
      </c>
      <c r="CB226" s="43">
        <f t="shared" si="86"/>
        <v>0</v>
      </c>
      <c r="CC226" s="43">
        <f t="shared" si="87"/>
        <v>0</v>
      </c>
      <c r="CD226" s="43">
        <f t="shared" si="88"/>
        <v>0</v>
      </c>
      <c r="CE226" s="43" t="e">
        <f t="shared" si="89"/>
        <v>#DIV/0!</v>
      </c>
      <c r="CF226" s="43" t="e">
        <f t="shared" si="90"/>
        <v>#VALUE!</v>
      </c>
      <c r="CG226" s="44" t="e">
        <f t="shared" si="91"/>
        <v>#VALUE!</v>
      </c>
      <c r="CH226" s="43" t="e">
        <f t="shared" si="92"/>
        <v>#VALUE!</v>
      </c>
      <c r="CI226" s="43" t="e">
        <f t="shared" si="93"/>
        <v>#VALUE!</v>
      </c>
      <c r="CJ226" s="44" t="e">
        <f t="shared" si="94"/>
        <v>#VALUE!</v>
      </c>
      <c r="CK226" s="44" t="e">
        <f t="shared" si="95"/>
        <v>#VALUE!</v>
      </c>
      <c r="CL226" t="str">
        <f t="shared" si="106"/>
        <v>19000100</v>
      </c>
      <c r="CM226" s="55">
        <f t="shared" si="96"/>
        <v>0</v>
      </c>
      <c r="CN226" s="147" t="e">
        <f t="shared" si="97"/>
        <v>#DIV/0!</v>
      </c>
      <c r="CO226" s="147" t="e">
        <f t="shared" si="98"/>
        <v>#DIV/0!</v>
      </c>
      <c r="CP226" s="147" t="e">
        <f t="shared" si="99"/>
        <v>#DIV/0!</v>
      </c>
      <c r="CQ226" s="147" t="e">
        <f t="shared" si="100"/>
        <v>#DIV/0!</v>
      </c>
      <c r="CR226" s="147" t="e">
        <f t="shared" si="101"/>
        <v>#DIV/0!</v>
      </c>
      <c r="CS226" s="147" t="e">
        <f t="shared" si="102"/>
        <v>#DIV/0!</v>
      </c>
      <c r="CT226" s="147" t="e">
        <f t="shared" si="103"/>
        <v>#DIV/0!</v>
      </c>
      <c r="CU226" s="147" t="e">
        <f t="shared" si="104"/>
        <v>#DIV/0!</v>
      </c>
      <c r="CV226" s="147" t="e">
        <f t="shared" si="105"/>
        <v>#DIV/0!</v>
      </c>
    </row>
    <row r="227" spans="1:100" ht="15.75" thickBot="1">
      <c r="A227" s="214" t="str">
        <f t="shared" si="81"/>
        <v xml:space="preserve"> 19000100</v>
      </c>
      <c r="B227" s="218"/>
      <c r="C227" s="207"/>
      <c r="D227" s="208"/>
      <c r="E227" s="208"/>
      <c r="F227" s="208"/>
      <c r="G227" s="208"/>
      <c r="H227" s="208"/>
      <c r="I227" s="209"/>
      <c r="J227" s="209"/>
      <c r="K227" s="220"/>
      <c r="L227" s="220"/>
      <c r="M227" s="220"/>
      <c r="N227" s="220"/>
      <c r="O227" s="220"/>
      <c r="P227" s="220"/>
      <c r="Q227" s="220"/>
      <c r="R227" s="237"/>
      <c r="S227" s="237"/>
      <c r="T227" s="237"/>
      <c r="U227" s="197"/>
      <c r="V227" s="197"/>
      <c r="W227" s="197"/>
      <c r="X227" s="197"/>
      <c r="Y227" s="197"/>
      <c r="Z227" s="197"/>
      <c r="AA227" s="197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45"/>
      <c r="BU227" s="245"/>
      <c r="BV227" s="245"/>
      <c r="BW227" s="219"/>
      <c r="BX227" s="43">
        <f t="shared" si="82"/>
        <v>0</v>
      </c>
      <c r="BY227" s="43">
        <f t="shared" si="83"/>
        <v>0</v>
      </c>
      <c r="BZ227" s="43">
        <f t="shared" si="84"/>
        <v>0</v>
      </c>
      <c r="CA227" s="43">
        <f t="shared" si="85"/>
        <v>0</v>
      </c>
      <c r="CB227" s="43">
        <f t="shared" si="86"/>
        <v>0</v>
      </c>
      <c r="CC227" s="43">
        <f t="shared" si="87"/>
        <v>0</v>
      </c>
      <c r="CD227" s="43">
        <f t="shared" si="88"/>
        <v>0</v>
      </c>
      <c r="CE227" s="43" t="e">
        <f t="shared" si="89"/>
        <v>#DIV/0!</v>
      </c>
      <c r="CF227" s="43" t="e">
        <f t="shared" si="90"/>
        <v>#VALUE!</v>
      </c>
      <c r="CG227" s="44" t="e">
        <f t="shared" si="91"/>
        <v>#VALUE!</v>
      </c>
      <c r="CH227" s="43" t="e">
        <f t="shared" si="92"/>
        <v>#VALUE!</v>
      </c>
      <c r="CI227" s="43" t="e">
        <f t="shared" si="93"/>
        <v>#VALUE!</v>
      </c>
      <c r="CJ227" s="44" t="e">
        <f t="shared" si="94"/>
        <v>#VALUE!</v>
      </c>
      <c r="CK227" s="44" t="e">
        <f t="shared" si="95"/>
        <v>#VALUE!</v>
      </c>
      <c r="CL227" t="str">
        <f t="shared" si="106"/>
        <v>19000100</v>
      </c>
      <c r="CM227" s="55">
        <f t="shared" si="96"/>
        <v>0</v>
      </c>
      <c r="CN227" s="147" t="e">
        <f t="shared" si="97"/>
        <v>#DIV/0!</v>
      </c>
      <c r="CO227" s="147" t="e">
        <f t="shared" si="98"/>
        <v>#DIV/0!</v>
      </c>
      <c r="CP227" s="147" t="e">
        <f t="shared" si="99"/>
        <v>#DIV/0!</v>
      </c>
      <c r="CQ227" s="147" t="e">
        <f t="shared" si="100"/>
        <v>#DIV/0!</v>
      </c>
      <c r="CR227" s="147" t="e">
        <f t="shared" si="101"/>
        <v>#DIV/0!</v>
      </c>
      <c r="CS227" s="147" t="e">
        <f t="shared" si="102"/>
        <v>#DIV/0!</v>
      </c>
      <c r="CT227" s="147" t="e">
        <f t="shared" si="103"/>
        <v>#DIV/0!</v>
      </c>
      <c r="CU227" s="147" t="e">
        <f t="shared" si="104"/>
        <v>#DIV/0!</v>
      </c>
      <c r="CV227" s="147" t="e">
        <f t="shared" si="105"/>
        <v>#DIV/0!</v>
      </c>
    </row>
  </sheetData>
  <autoFilter ref="A12:CM12" xr:uid="{00000000-0009-0000-0000-000001000000}">
    <sortState xmlns:xlrd2="http://schemas.microsoft.com/office/spreadsheetml/2017/richdata2" ref="A14:CM649">
      <sortCondition descending="1" ref="F12"/>
    </sortState>
  </autoFilter>
  <sortState xmlns:xlrd2="http://schemas.microsoft.com/office/spreadsheetml/2017/richdata2" ref="A13:CV14">
    <sortCondition ref="B13:B14"/>
    <sortCondition descending="1" ref="F13:F14"/>
  </sortState>
  <mergeCells count="18">
    <mergeCell ref="C11:C12"/>
    <mergeCell ref="B11:B12"/>
    <mergeCell ref="A11:A12"/>
    <mergeCell ref="BW11:BW12"/>
    <mergeCell ref="G11:G12"/>
    <mergeCell ref="I11:I12"/>
    <mergeCell ref="J11:J12"/>
    <mergeCell ref="H11:H12"/>
    <mergeCell ref="F11:F12"/>
    <mergeCell ref="D11:D12"/>
    <mergeCell ref="BX11:CK11"/>
    <mergeCell ref="K11:Q11"/>
    <mergeCell ref="U11:AA11"/>
    <mergeCell ref="AV11:BB11"/>
    <mergeCell ref="AL11:AU11"/>
    <mergeCell ref="AB11:AK11"/>
    <mergeCell ref="BM1:BV11"/>
    <mergeCell ref="BC11:BL11"/>
  </mergeCells>
  <phoneticPr fontId="55" type="noConversion"/>
  <dataValidations count="3">
    <dataValidation type="list" allowBlank="1" showInputMessage="1" showErrorMessage="1" sqref="C13:C227" xr:uid="{584364BA-8A8F-41DC-AE15-B602082F6418}">
      <formula1>$CX$13:$CX$14</formula1>
    </dataValidation>
    <dataValidation type="list" allowBlank="1" showInputMessage="1" showErrorMessage="1" sqref="J13:J227" xr:uid="{8B341C35-1139-43D4-BF85-E2D046F45229}">
      <formula1>$CY$13:$CY$14</formula1>
    </dataValidation>
    <dataValidation type="list" allowBlank="1" showInputMessage="1" showErrorMessage="1" sqref="I13:I227" xr:uid="{03925C44-D542-4689-A542-88A69A78A5AA}">
      <formula1>$CZ$13:$CZ$16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XFC83"/>
  <sheetViews>
    <sheetView showGridLines="0" topLeftCell="E13" zoomScale="95" zoomScaleNormal="95" workbookViewId="0">
      <selection activeCell="CA204" sqref="CA204"/>
    </sheetView>
  </sheetViews>
  <sheetFormatPr defaultColWidth="0" defaultRowHeight="0" customHeight="1" zeroHeight="1"/>
  <cols>
    <col min="1" max="1" width="12.85546875" customWidth="1"/>
    <col min="2" max="2" width="21.85546875" customWidth="1"/>
    <col min="3" max="3" width="12" customWidth="1"/>
    <col min="4" max="4" width="14" customWidth="1"/>
    <col min="5" max="5" width="12.85546875" customWidth="1"/>
    <col min="6" max="6" width="11.7109375" customWidth="1"/>
    <col min="7" max="8" width="12" customWidth="1"/>
    <col min="9" max="9" width="11" customWidth="1"/>
    <col min="10" max="10" width="11" bestFit="1" customWidth="1"/>
    <col min="11" max="11" width="10.28515625" customWidth="1"/>
    <col min="12" max="12" width="13.140625" style="65" customWidth="1"/>
    <col min="13" max="13" width="12.28515625" style="65" customWidth="1"/>
    <col min="14" max="14" width="10.5703125" style="65" customWidth="1"/>
    <col min="15" max="15" width="12.7109375" style="65" customWidth="1"/>
    <col min="16" max="16" width="10" style="65" customWidth="1"/>
    <col min="17" max="17" width="10.85546875" style="65" customWidth="1"/>
    <col min="18" max="18" width="10.42578125" style="65" customWidth="1"/>
    <col min="19" max="23" width="9.140625" style="65" customWidth="1"/>
    <col min="24" max="27" width="9.140625" style="69" customWidth="1"/>
    <col min="28" max="16384" width="9.140625" hidden="1"/>
  </cols>
  <sheetData>
    <row r="1" spans="1:16383" ht="26.25" customHeight="1">
      <c r="A1" s="345" t="s">
        <v>44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1"/>
      <c r="Y1" s="71"/>
      <c r="Z1" s="71"/>
      <c r="AA1" s="71"/>
    </row>
    <row r="2" spans="1:16383" ht="16.5" customHeight="1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70"/>
      <c r="M2" s="72"/>
      <c r="N2" s="70"/>
      <c r="O2" s="70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"/>
      <c r="AC2" s="7"/>
    </row>
    <row r="3" spans="1:16383" s="14" customFormat="1" ht="19.5" customHeight="1">
      <c r="A3" s="345"/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74"/>
      <c r="M3" s="74"/>
      <c r="N3" s="74"/>
      <c r="O3" s="75"/>
      <c r="P3" s="74"/>
      <c r="Q3" s="74"/>
      <c r="R3" s="74"/>
      <c r="S3" s="74"/>
      <c r="T3" s="74"/>
      <c r="U3" s="74"/>
      <c r="V3" s="74"/>
      <c r="W3" s="74"/>
      <c r="X3" s="76"/>
      <c r="Y3" s="76"/>
      <c r="Z3" s="76"/>
      <c r="AA3" s="76"/>
    </row>
    <row r="4" spans="1:16383" s="14" customFormat="1" ht="27.7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77"/>
      <c r="M4" s="77"/>
      <c r="N4" s="77"/>
      <c r="O4" s="78"/>
      <c r="P4" s="77"/>
      <c r="Q4" s="77"/>
      <c r="R4" s="77"/>
      <c r="S4" s="74"/>
      <c r="T4" s="74"/>
      <c r="U4" s="74"/>
      <c r="V4" s="74"/>
      <c r="W4" s="74"/>
      <c r="X4" s="76"/>
      <c r="Y4" s="76"/>
      <c r="Z4" s="76"/>
      <c r="AA4" s="76"/>
    </row>
    <row r="5" spans="1:16383" s="14" customFormat="1" ht="17.25" customHeight="1" thickBo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77"/>
      <c r="M5" s="77"/>
      <c r="N5" s="77"/>
      <c r="O5" s="78"/>
      <c r="P5" s="77"/>
      <c r="Q5" s="77"/>
      <c r="R5" s="77"/>
      <c r="S5" s="74"/>
      <c r="T5" s="74"/>
      <c r="U5" s="74"/>
      <c r="V5" s="74"/>
      <c r="W5" s="74"/>
      <c r="X5" s="76"/>
      <c r="Y5" s="76"/>
      <c r="Z5" s="76"/>
      <c r="AA5" s="76"/>
    </row>
    <row r="6" spans="1:16383" ht="18.75" customHeight="1" thickBot="1">
      <c r="A6" s="28" t="s">
        <v>0</v>
      </c>
      <c r="B6" s="28" t="s">
        <v>90</v>
      </c>
      <c r="C6" s="36"/>
      <c r="D6" s="45" t="e">
        <f>MATCH($B$6,'Vstupní data'!B13:B577,1)</f>
        <v>#N/A</v>
      </c>
      <c r="E6" s="97" t="e">
        <f>INDEX('Vstupní data'!#REF!,20)</f>
        <v>#REF!</v>
      </c>
      <c r="F6" s="36"/>
      <c r="G6" s="17"/>
      <c r="H6" s="17"/>
      <c r="I6" s="17"/>
      <c r="J6" s="17"/>
      <c r="K6" s="17"/>
      <c r="L6" s="79"/>
      <c r="M6" s="79"/>
      <c r="N6" s="79"/>
      <c r="O6" s="80"/>
      <c r="P6" s="79"/>
      <c r="Q6" s="79"/>
      <c r="R6" s="77"/>
      <c r="S6" s="74"/>
      <c r="T6" s="74"/>
      <c r="U6" s="74"/>
      <c r="V6" s="74"/>
      <c r="W6" s="74"/>
      <c r="X6" s="74"/>
      <c r="Y6" s="74"/>
      <c r="Z6" s="74"/>
      <c r="AA6" s="74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pans="1:16383" ht="17.25" customHeight="1">
      <c r="A7" s="53" t="s">
        <v>6</v>
      </c>
      <c r="B7" s="54" t="e">
        <f ca="1">VLOOKUP($B$6,OFFSET('Vstupní data'!#REF!,0,0,COUNTA('Vstupní data'!B:B)-8,COUNTA('Vstupní data'!#REF!)),8,FALSE)</f>
        <v>#REF!</v>
      </c>
      <c r="C7" s="36"/>
      <c r="D7" s="45"/>
      <c r="E7" s="17"/>
      <c r="F7" s="17"/>
      <c r="G7" s="17"/>
      <c r="H7" s="17"/>
      <c r="I7" s="17"/>
      <c r="J7" s="17"/>
      <c r="K7" s="17"/>
      <c r="L7" s="79"/>
      <c r="M7" s="79"/>
      <c r="N7" s="79"/>
      <c r="O7" s="79"/>
      <c r="P7" s="79"/>
      <c r="Q7" s="79"/>
      <c r="R7" s="77"/>
      <c r="S7" s="74"/>
      <c r="T7" s="74"/>
      <c r="U7" s="74"/>
      <c r="V7" s="74"/>
      <c r="W7" s="74"/>
      <c r="X7" s="74"/>
      <c r="Y7" s="74"/>
      <c r="Z7" s="74"/>
      <c r="AA7" s="74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pans="1:16383" ht="16.5" customHeight="1" thickBot="1">
      <c r="A8" s="38" t="s">
        <v>78</v>
      </c>
      <c r="B8" s="39">
        <f>COUNTIF('Vstupní data'!$B$13:$B$577,B6)</f>
        <v>0</v>
      </c>
      <c r="C8" s="36"/>
      <c r="D8" s="36"/>
      <c r="E8" s="17"/>
      <c r="F8" s="17"/>
      <c r="G8" s="17"/>
      <c r="H8" s="17"/>
      <c r="I8" s="17"/>
      <c r="J8" s="346"/>
      <c r="K8" s="346"/>
      <c r="L8" s="79"/>
      <c r="M8" s="79"/>
      <c r="N8" s="79"/>
      <c r="O8" s="79"/>
      <c r="P8" s="79"/>
      <c r="Q8" s="79"/>
      <c r="R8" s="77"/>
      <c r="S8" s="74"/>
      <c r="T8" s="74"/>
      <c r="U8" s="74"/>
      <c r="V8" s="74"/>
      <c r="W8" s="74"/>
      <c r="X8" s="74"/>
      <c r="Y8" s="74"/>
      <c r="Z8" s="74"/>
      <c r="AA8" s="74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pans="1:16383" ht="15.75">
      <c r="A9" s="14"/>
      <c r="B9" s="15"/>
      <c r="D9" s="16"/>
      <c r="E9" s="15"/>
      <c r="G9" s="16"/>
      <c r="H9" s="15"/>
      <c r="J9" s="33"/>
      <c r="K9" s="34"/>
      <c r="L9" s="81"/>
      <c r="M9" s="81"/>
      <c r="N9" s="70"/>
      <c r="O9" s="70"/>
      <c r="P9" s="70"/>
      <c r="Q9" s="70"/>
      <c r="R9" s="77"/>
      <c r="S9" s="74"/>
      <c r="T9" s="74"/>
      <c r="U9" s="74"/>
      <c r="V9" s="74"/>
      <c r="W9" s="74"/>
      <c r="X9" s="74"/>
      <c r="Y9" s="74"/>
      <c r="Z9" s="74"/>
      <c r="AA9" s="7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pans="1:16383" ht="16.5" thickBot="1">
      <c r="A10" s="343" t="s">
        <v>77</v>
      </c>
      <c r="B10" s="343"/>
      <c r="J10" s="16"/>
      <c r="K10" s="15"/>
      <c r="L10" s="81"/>
      <c r="M10" s="81"/>
      <c r="N10" s="81"/>
      <c r="O10" s="81"/>
      <c r="P10" s="81"/>
      <c r="Q10" s="81"/>
      <c r="R10" s="77"/>
      <c r="S10" s="74"/>
      <c r="T10" s="74"/>
      <c r="U10" s="74"/>
      <c r="V10" s="344" t="s">
        <v>93</v>
      </c>
      <c r="W10" s="344"/>
      <c r="X10" s="344"/>
      <c r="Y10" s="74"/>
      <c r="Z10" s="74"/>
      <c r="AA10" s="74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pans="1:16383" ht="17.25" thickBot="1">
      <c r="A11" s="59" t="s">
        <v>5</v>
      </c>
      <c r="B11" s="59" t="s">
        <v>69</v>
      </c>
      <c r="C11" s="62" t="s">
        <v>68</v>
      </c>
      <c r="D11" s="60" t="s">
        <v>70</v>
      </c>
      <c r="E11" s="60" t="s">
        <v>71</v>
      </c>
      <c r="F11" s="60" t="s">
        <v>72</v>
      </c>
      <c r="G11" s="60" t="s">
        <v>73</v>
      </c>
      <c r="H11" s="60" t="s">
        <v>74</v>
      </c>
      <c r="I11" s="60" t="s">
        <v>75</v>
      </c>
      <c r="J11" s="61" t="s">
        <v>76</v>
      </c>
      <c r="L11" s="82" t="s">
        <v>92</v>
      </c>
      <c r="M11" s="82"/>
      <c r="N11" s="82" t="s">
        <v>91</v>
      </c>
      <c r="O11" s="82" t="s">
        <v>92</v>
      </c>
      <c r="P11" s="82" t="s">
        <v>24</v>
      </c>
      <c r="Q11" s="82" t="s">
        <v>26</v>
      </c>
      <c r="R11" s="82" t="s">
        <v>27</v>
      </c>
      <c r="S11" s="74"/>
      <c r="T11" s="74"/>
      <c r="U11" s="74"/>
      <c r="V11" s="74" t="s">
        <v>94</v>
      </c>
      <c r="W11" s="74" t="s">
        <v>95</v>
      </c>
      <c r="X11" s="74" t="s">
        <v>96</v>
      </c>
      <c r="Y11" s="74"/>
      <c r="Z11" s="74"/>
      <c r="AA11" s="74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pans="1:16383" ht="15.75">
      <c r="A12" s="52" t="str">
        <f>IF(ROWS($B$12:B12)&lt;=$B$8,IFERROR(INDEX('Vstupní data'!$G$13:$G$577,$D$6-$B$8+ROWS($B$12:B12)),""),"")</f>
        <v/>
      </c>
      <c r="B12" s="52" t="str">
        <f>IF(ROWS($B$12:B12)&lt;=$B$8,IFERROR(INDEX('Vstupní data'!$F$13:$F$577,$D$6-$B$8+ROWS($B$12:B12)),""),"")</f>
        <v/>
      </c>
      <c r="C12" s="66" t="str">
        <f>IF(ROWS($B$12:B12)&lt;=$B$8,IFERROR(INDEX('Vstupní data'!$Q$13:$Q$577,$D$6-$B$8+ROWS($B$12:B12)),NA()),"")</f>
        <v/>
      </c>
      <c r="D12" s="56" t="str">
        <f>IF(ROWS($A$12:C12)&lt;=$B$8,IFERROR(INDEX('Vstupní data'!$CE$13:$CE$577,$D$6-$B$8+ROWS($A$12:C12)),NA()),"")</f>
        <v/>
      </c>
      <c r="E12" s="56" t="str">
        <f>IF(ROWS($A$12:C12)&lt;=$B$8,IFERROR(INDEX('Vstupní data'!$CF$13:$CF$577,$D$6-$B$8+ROWS($A$12:C12)),NA()),"")</f>
        <v/>
      </c>
      <c r="F12" s="57" t="str">
        <f>IF(ROWS($A$12:C12)&lt;=$B$8,IFERROR(INDEX('Vstupní data'!$CG$13:$CG$577,$D$6-$B$8+ROWS($A$12:C12)),NA()),"")</f>
        <v/>
      </c>
      <c r="G12" s="56" t="str">
        <f>IF(ROWS($A$12:C12)&lt;=$B$8,IFERROR(INDEX('Vstupní data'!$CH$13:$CH$577,$D$6-$B$8+ROWS($A$12:C12)),NA()),"")</f>
        <v/>
      </c>
      <c r="H12" s="56" t="str">
        <f>IF(ROWS($A$12:C12)&lt;=$B$8,IFERROR(INDEX('Vstupní data'!$CI$13:$CI$577,$D$6-$B$8+ROWS($A$12:C12)),NA()),"")</f>
        <v/>
      </c>
      <c r="I12" s="57" t="str">
        <f>IF(ROWS($A$12:C12)&lt;=$B$8,IFERROR(INDEX('Vstupní data'!$CJ$13:$CJ$577,$D$6-$B$8+ROWS($A$12:C12)),NA()),"")</f>
        <v/>
      </c>
      <c r="J12" s="58" t="str">
        <f>IF(ROWS($A$12:C12)&lt;=$B$8,IFERROR(INDEX('Vstupní data'!$CK$13:$CK$577,$D$6-$B$8+ROWS($A$12:C12)),NA()),"")</f>
        <v/>
      </c>
      <c r="K12" s="31"/>
      <c r="L12" s="82" t="str">
        <f>IFERROR(IF(M12&gt;0,M12,M12+365),"")</f>
        <v/>
      </c>
      <c r="M12" s="82" t="str">
        <f>IFERROR(N12-264,"")</f>
        <v/>
      </c>
      <c r="N12" s="82" t="str">
        <f>IFERROR(B12-DATE(YEAR(B12),1,0),"")</f>
        <v/>
      </c>
      <c r="O12" s="83" t="str">
        <f>IFERROR(L12*S12,"")</f>
        <v/>
      </c>
      <c r="P12" s="84" t="e">
        <f t="shared" ref="P12:P27" si="0" xml:space="preserve"> IFERROR(IF(A12="2009-2010",C12,NA()),NA())</f>
        <v>#N/A</v>
      </c>
      <c r="Q12" s="84" t="e">
        <f t="shared" ref="Q12:Q27" si="1" xml:space="preserve"> IFERROR(IF(A12="2010-2011",C12,NA()),NA())</f>
        <v>#N/A</v>
      </c>
      <c r="R12" s="84" t="e">
        <f t="shared" ref="R12:R27" si="2" xml:space="preserve"> IFERROR(IF(A12="2011-2012",C12,NA()),NA())</f>
        <v>#N/A</v>
      </c>
      <c r="S12" s="74">
        <v>1</v>
      </c>
      <c r="T12" s="74"/>
      <c r="U12" s="85"/>
      <c r="V12" s="74">
        <v>21</v>
      </c>
      <c r="W12" s="74">
        <v>1.3079000000000001E-3</v>
      </c>
      <c r="X12" s="74" t="s">
        <v>97</v>
      </c>
      <c r="Y12" s="74"/>
      <c r="Z12" s="74"/>
      <c r="AA12" s="74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pans="1:16383" ht="15.75">
      <c r="A13" s="50" t="str">
        <f>IF(ROWS($B$12:B13)&lt;=$B$8,IFERROR(INDEX('Vstupní data'!$G$13:$G$577,$D$6-$B$8+ROWS($B$12:B13)),""),"")</f>
        <v/>
      </c>
      <c r="B13" s="63" t="str">
        <f>IF(ROWS($B$12:B13)&lt;=$B$8,IFERROR(INDEX('Vstupní data'!$F$13:$F$577,$D$6-$B$8+ROWS($B$12:B13)),""),"")</f>
        <v/>
      </c>
      <c r="C13" s="67" t="str">
        <f>IF(ROWS($B$12:B13)&lt;=$B$8,IFERROR(INDEX('Vstupní data'!$Q$13:$Q$577,$D$6-$B$8+ROWS($B$12:B13)),NA()),"")</f>
        <v/>
      </c>
      <c r="D13" s="40" t="str">
        <f>IF(ROWS($A$12:C13)&lt;=$B$8,IFERROR(INDEX('Vstupní data'!$CE$13:$CE$577,$D$6-$B$8+ROWS($A$12:C13)),NA()),"")</f>
        <v/>
      </c>
      <c r="E13" s="40" t="str">
        <f>IF(ROWS($A$12:C13)&lt;=$B$8,IFERROR(INDEX('Vstupní data'!$CF$13:$CF$577,$D$6-$B$8+ROWS($A$12:C13)),NA()),"")</f>
        <v/>
      </c>
      <c r="F13" s="41" t="str">
        <f>IF(ROWS($A$12:C13)&lt;=$B$8,IFERROR(INDEX('Vstupní data'!$CG$13:$CG$577,$D$6-$B$8+ROWS($A$12:C13)),NA()),"")</f>
        <v/>
      </c>
      <c r="G13" s="40" t="str">
        <f>IF(ROWS($A$12:C13)&lt;=$B$8,IFERROR(INDEX('Vstupní data'!$CH$13:$CH$577,$D$6-$B$8+ROWS($A$12:C13)),NA()),"")</f>
        <v/>
      </c>
      <c r="H13" s="40" t="str">
        <f>IF(ROWS($A$12:C13)&lt;=$B$8,IFERROR(INDEX('Vstupní data'!$CI$13:$CI$577,$D$6-$B$8+ROWS($A$12:C13)),NA()),"")</f>
        <v/>
      </c>
      <c r="I13" s="41" t="str">
        <f>IF(ROWS($A$12:C13)&lt;=$B$8,IFERROR(INDEX('Vstupní data'!$CJ$13:$CJ$577,$D$6-$B$8+ROWS($A$12:C13)),NA()),"")</f>
        <v/>
      </c>
      <c r="J13" s="46" t="str">
        <f>IF(ROWS($A$12:C13)&lt;=$B$8,IFERROR(INDEX('Vstupní data'!$CK$13:$CK$577,$D$6-$B$8+ROWS($A$12:C13)),NA()),"")</f>
        <v/>
      </c>
      <c r="K13" s="31"/>
      <c r="L13" s="82" t="str">
        <f t="shared" ref="L13:L27" si="3">IFERROR(IF(M13&gt;0,M13,M13+365),"")</f>
        <v/>
      </c>
      <c r="M13" s="82" t="str">
        <f t="shared" ref="M13:M27" si="4">IFERROR(N13-264,"")</f>
        <v/>
      </c>
      <c r="N13" s="82" t="str">
        <f t="shared" ref="N13:N27" si="5">IFERROR(B13-DATE(YEAR(B13),1,0),"")</f>
        <v/>
      </c>
      <c r="O13" s="83" t="e">
        <f t="shared" ref="O13:O27" si="6">L13*S13</f>
        <v>#VALUE!</v>
      </c>
      <c r="P13" s="84" t="e">
        <f t="shared" si="0"/>
        <v>#N/A</v>
      </c>
      <c r="Q13" s="84" t="e">
        <f t="shared" si="1"/>
        <v>#N/A</v>
      </c>
      <c r="R13" s="84" t="e">
        <f t="shared" si="2"/>
        <v>#N/A</v>
      </c>
      <c r="S13" s="74">
        <v>1</v>
      </c>
      <c r="T13" s="74"/>
      <c r="U13" s="74"/>
      <c r="V13" s="74">
        <v>52</v>
      </c>
      <c r="W13" s="74">
        <v>1.3079000000000001E-3</v>
      </c>
      <c r="X13" s="74" t="s">
        <v>98</v>
      </c>
      <c r="Y13" s="74"/>
      <c r="Z13" s="74"/>
      <c r="AA13" s="74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pans="1:16383" ht="15.75">
      <c r="A14" s="50" t="str">
        <f>IF(ROWS($B$12:B14)&lt;=$B$8,IFERROR(INDEX('Vstupní data'!$G$13:$G$577,$D$6-$B$8+ROWS($B$12:B14)),""),"")</f>
        <v/>
      </c>
      <c r="B14" s="63" t="str">
        <f>IF(ROWS($B$12:B14)&lt;=$B$8,IFERROR(INDEX('Vstupní data'!$F$13:$F$577,$D$6-$B$8+ROWS($B$12:B14)),""),"")</f>
        <v/>
      </c>
      <c r="C14" s="67" t="str">
        <f>IF(ROWS($B$12:B14)&lt;=$B$8,IFERROR(INDEX('Vstupní data'!$Q$13:$Q$577,$D$6-$B$8+ROWS($B$12:B14)),NA()),"")</f>
        <v/>
      </c>
      <c r="D14" s="40" t="str">
        <f>IF(ROWS($A$12:C14)&lt;=$B$8,IFERROR(INDEX('Vstupní data'!$CE$13:$CE$577,$D$6-$B$8+ROWS($A$12:C14)),NA()),"")</f>
        <v/>
      </c>
      <c r="E14" s="40" t="str">
        <f>IF(ROWS($A$12:C14)&lt;=$B$8,IFERROR(INDEX('Vstupní data'!$CF$13:$CF$577,$D$6-$B$8+ROWS($A$12:C14)),NA()),"")</f>
        <v/>
      </c>
      <c r="F14" s="41" t="str">
        <f>IF(ROWS($A$12:C14)&lt;=$B$8,IFERROR(INDEX('Vstupní data'!$CG$13:$CG$577,$D$6-$B$8+ROWS($A$12:C14)),NA()),"")</f>
        <v/>
      </c>
      <c r="G14" s="40" t="str">
        <f>IF(ROWS($A$12:C14)&lt;=$B$8,IFERROR(INDEX('Vstupní data'!$CH$13:$CH$577,$D$6-$B$8+ROWS($A$12:C14)),NA()),"")</f>
        <v/>
      </c>
      <c r="H14" s="40" t="str">
        <f>IF(ROWS($A$12:C14)&lt;=$B$8,IFERROR(INDEX('Vstupní data'!$CI$13:$CI$577,$D$6-$B$8+ROWS($A$12:C14)),NA()),"")</f>
        <v/>
      </c>
      <c r="I14" s="41" t="str">
        <f>IF(ROWS($A$12:C14)&lt;=$B$8,IFERROR(INDEX('Vstupní data'!$CJ$13:$CJ$577,$D$6-$B$8+ROWS($A$12:C14)),NA()),"")</f>
        <v/>
      </c>
      <c r="J14" s="46" t="str">
        <f>IF(ROWS($A$12:C14)&lt;=$B$8,IFERROR(INDEX('Vstupní data'!$CK$13:$CK$577,$D$6-$B$8+ROWS($A$12:C14)),NA()),"")</f>
        <v/>
      </c>
      <c r="K14" s="31"/>
      <c r="L14" s="82" t="str">
        <f t="shared" si="3"/>
        <v/>
      </c>
      <c r="M14" s="82" t="str">
        <f t="shared" si="4"/>
        <v/>
      </c>
      <c r="N14" s="82" t="str">
        <f t="shared" si="5"/>
        <v/>
      </c>
      <c r="O14" s="83" t="e">
        <f t="shared" si="6"/>
        <v>#VALUE!</v>
      </c>
      <c r="P14" s="84" t="e">
        <f t="shared" si="0"/>
        <v>#N/A</v>
      </c>
      <c r="Q14" s="84" t="e">
        <f t="shared" si="1"/>
        <v>#N/A</v>
      </c>
      <c r="R14" s="84" t="e">
        <f t="shared" si="2"/>
        <v>#N/A</v>
      </c>
      <c r="S14" s="74">
        <v>1</v>
      </c>
      <c r="T14" s="74"/>
      <c r="U14" s="74"/>
      <c r="V14" s="74">
        <v>82</v>
      </c>
      <c r="W14" s="74">
        <v>1.3079000000000001E-3</v>
      </c>
      <c r="X14" s="74" t="s">
        <v>99</v>
      </c>
      <c r="Y14" s="74"/>
      <c r="Z14" s="74"/>
      <c r="AA14" s="74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pans="1:16383" ht="15.75">
      <c r="A15" s="50" t="str">
        <f>IF(ROWS($B$12:B15)&lt;=$B$8,IFERROR(INDEX('Vstupní data'!$G$13:$G$577,$D$6-$B$8+ROWS($B$12:B15)),""),"")</f>
        <v/>
      </c>
      <c r="B15" s="63" t="str">
        <f>IF(ROWS($B$12:B15)&lt;=$B$8,IFERROR(INDEX('Vstupní data'!$F$13:$F$577,$D$6-$B$8+ROWS($B$12:B15)),""),"")</f>
        <v/>
      </c>
      <c r="C15" s="67" t="str">
        <f>IF(ROWS($B$12:B15)&lt;=$B$8,IFERROR(INDEX('Vstupní data'!$Q$13:$Q$577,$D$6-$B$8+ROWS($B$12:B15)),NA()),"")</f>
        <v/>
      </c>
      <c r="D15" s="40" t="str">
        <f>IF(ROWS($A$12:C15)&lt;=$B$8,IFERROR(INDEX('Vstupní data'!$CE$13:$CE$577,$D$6-$B$8+ROWS($A$12:C15)),NA()),"")</f>
        <v/>
      </c>
      <c r="E15" s="40" t="str">
        <f>IF(ROWS($A$12:C15)&lt;=$B$8,IFERROR(INDEX('Vstupní data'!$CF$13:$CF$577,$D$6-$B$8+ROWS($A$12:C15)),NA()),"")</f>
        <v/>
      </c>
      <c r="F15" s="41" t="str">
        <f>IF(ROWS($A$12:C15)&lt;=$B$8,IFERROR(INDEX('Vstupní data'!$CG$13:$CG$577,$D$6-$B$8+ROWS($A$12:C15)),NA()),"")</f>
        <v/>
      </c>
      <c r="G15" s="40" t="str">
        <f>IF(ROWS($A$12:C15)&lt;=$B$8,IFERROR(INDEX('Vstupní data'!$CH$13:$CH$577,$D$6-$B$8+ROWS($A$12:C15)),NA()),"")</f>
        <v/>
      </c>
      <c r="H15" s="40" t="str">
        <f>IF(ROWS($A$12:C15)&lt;=$B$8,IFERROR(INDEX('Vstupní data'!$CI$13:$CI$577,$D$6-$B$8+ROWS($A$12:C15)),NA()),"")</f>
        <v/>
      </c>
      <c r="I15" s="41" t="str">
        <f>IF(ROWS($A$12:C15)&lt;=$B$8,IFERROR(INDEX('Vstupní data'!$CJ$13:$CJ$577,$D$6-$B$8+ROWS($A$12:C15)),NA()),"")</f>
        <v/>
      </c>
      <c r="J15" s="46" t="str">
        <f>IF(ROWS($A$12:C15)&lt;=$B$8,IFERROR(INDEX('Vstupní data'!$CK$13:$CK$577,$D$6-$B$8+ROWS($A$12:C15)),NA()),"")</f>
        <v/>
      </c>
      <c r="K15" s="31"/>
      <c r="L15" s="82" t="str">
        <f t="shared" si="3"/>
        <v/>
      </c>
      <c r="M15" s="82" t="str">
        <f t="shared" si="4"/>
        <v/>
      </c>
      <c r="N15" s="82" t="str">
        <f t="shared" si="5"/>
        <v/>
      </c>
      <c r="O15" s="83" t="e">
        <f t="shared" si="6"/>
        <v>#VALUE!</v>
      </c>
      <c r="P15" s="84" t="e">
        <f t="shared" si="0"/>
        <v>#N/A</v>
      </c>
      <c r="Q15" s="84" t="e">
        <f t="shared" si="1"/>
        <v>#N/A</v>
      </c>
      <c r="R15" s="84" t="e">
        <f t="shared" si="2"/>
        <v>#N/A</v>
      </c>
      <c r="S15" s="74">
        <v>1</v>
      </c>
      <c r="T15" s="74"/>
      <c r="U15" s="74"/>
      <c r="V15" s="74">
        <v>113</v>
      </c>
      <c r="W15" s="74">
        <v>1.3079000000000001E-3</v>
      </c>
      <c r="X15" s="74" t="s">
        <v>100</v>
      </c>
      <c r="Y15" s="74"/>
      <c r="Z15" s="74"/>
      <c r="AA15" s="74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pans="1:16383" ht="15.75">
      <c r="A16" s="50" t="str">
        <f>IF(ROWS($B$12:B16)&lt;=$B$8,IFERROR(INDEX('Vstupní data'!$G$13:$G$577,$D$6-$B$8+ROWS($B$12:B16)),""),"")</f>
        <v/>
      </c>
      <c r="B16" s="63" t="str">
        <f>IF(ROWS($B$12:B16)&lt;=$B$8,IFERROR(INDEX('Vstupní data'!$F$13:$F$577,$D$6-$B$8+ROWS($B$12:B16)),""),"")</f>
        <v/>
      </c>
      <c r="C16" s="67" t="str">
        <f>IF(ROWS($B$12:B16)&lt;=$B$8,IFERROR(INDEX('Vstupní data'!$Q$13:$Q$577,$D$6-$B$8+ROWS($B$12:B16)),NA()),"")</f>
        <v/>
      </c>
      <c r="D16" s="40" t="str">
        <f>IF(ROWS($A$12:C16)&lt;=$B$8,IFERROR(INDEX('Vstupní data'!$CE$13:$CE$577,$D$6-$B$8+ROWS($A$12:C16)),NA()),"")</f>
        <v/>
      </c>
      <c r="E16" s="40" t="str">
        <f>IF(ROWS($A$12:C16)&lt;=$B$8,IFERROR(INDEX('Vstupní data'!$CF$13:$CF$577,$D$6-$B$8+ROWS($A$12:C16)),NA()),"")</f>
        <v/>
      </c>
      <c r="F16" s="41" t="str">
        <f>IF(ROWS($A$12:C16)&lt;=$B$8,IFERROR(INDEX('Vstupní data'!$CG$13:$CG$577,$D$6-$B$8+ROWS($A$12:C16)),NA()),"")</f>
        <v/>
      </c>
      <c r="G16" s="40" t="str">
        <f>IF(ROWS($A$12:C16)&lt;=$B$8,IFERROR(INDEX('Vstupní data'!$CH$13:$CH$577,$D$6-$B$8+ROWS($A$12:C16)),NA()),"")</f>
        <v/>
      </c>
      <c r="H16" s="40" t="str">
        <f>IF(ROWS($A$12:C16)&lt;=$B$8,IFERROR(INDEX('Vstupní data'!$CI$13:$CI$577,$D$6-$B$8+ROWS($A$12:C16)),NA()),"")</f>
        <v/>
      </c>
      <c r="I16" s="41" t="str">
        <f>IF(ROWS($A$12:C16)&lt;=$B$8,IFERROR(INDEX('Vstupní data'!$CJ$13:$CJ$577,$D$6-$B$8+ROWS($A$12:C16)),NA()),"")</f>
        <v/>
      </c>
      <c r="J16" s="46" t="str">
        <f>IF(ROWS($A$12:C16)&lt;=$B$8,IFERROR(INDEX('Vstupní data'!$CK$13:$CK$577,$D$6-$B$8+ROWS($A$12:C16)),NA()),"")</f>
        <v/>
      </c>
      <c r="K16" s="31"/>
      <c r="L16" s="82" t="str">
        <f t="shared" si="3"/>
        <v/>
      </c>
      <c r="M16" s="82" t="str">
        <f t="shared" si="4"/>
        <v/>
      </c>
      <c r="N16" s="82" t="str">
        <f t="shared" si="5"/>
        <v/>
      </c>
      <c r="O16" s="83" t="e">
        <f t="shared" si="6"/>
        <v>#VALUE!</v>
      </c>
      <c r="P16" s="84" t="e">
        <f t="shared" si="0"/>
        <v>#N/A</v>
      </c>
      <c r="Q16" s="84" t="e">
        <f t="shared" si="1"/>
        <v>#N/A</v>
      </c>
      <c r="R16" s="84" t="e">
        <f t="shared" si="2"/>
        <v>#N/A</v>
      </c>
      <c r="S16" s="74">
        <v>1</v>
      </c>
      <c r="T16" s="74"/>
      <c r="U16" s="74"/>
      <c r="V16" s="74">
        <v>144</v>
      </c>
      <c r="W16" s="74">
        <v>1.3079000000000001E-3</v>
      </c>
      <c r="X16" s="74" t="s">
        <v>101</v>
      </c>
      <c r="Y16" s="74"/>
      <c r="Z16" s="74"/>
      <c r="AA16" s="74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pans="1:16383" ht="15.75">
      <c r="A17" s="50" t="str">
        <f>IF(ROWS($B$12:B17)&lt;=$B$8,IFERROR(INDEX('Vstupní data'!$G$13:$G$577,$D$6-$B$8+ROWS($B$12:B17)),""),"")</f>
        <v/>
      </c>
      <c r="B17" s="63" t="str">
        <f>IF(ROWS($B$12:B17)&lt;=$B$8,IFERROR(INDEX('Vstupní data'!$F$13:$F$577,$D$6-$B$8+ROWS($B$12:B17)),""),"")</f>
        <v/>
      </c>
      <c r="C17" s="67" t="str">
        <f>IF(ROWS($B$12:B17)&lt;=$B$8,IFERROR(INDEX('Vstupní data'!$Q$13:$Q$577,$D$6-$B$8+ROWS($B$12:B17)),NA()),"")</f>
        <v/>
      </c>
      <c r="D17" s="40" t="str">
        <f>IF(ROWS($A$12:C17)&lt;=$B$8,IFERROR(INDEX('Vstupní data'!$CE$13:$CE$577,$D$6-$B$8+ROWS($A$12:C17)),NA()),"")</f>
        <v/>
      </c>
      <c r="E17" s="40" t="str">
        <f>IF(ROWS($A$12:C17)&lt;=$B$8,IFERROR(INDEX('Vstupní data'!$CF$13:$CF$577,$D$6-$B$8+ROWS($A$12:C17)),NA()),"")</f>
        <v/>
      </c>
      <c r="F17" s="41" t="str">
        <f>IF(ROWS($A$12:C17)&lt;=$B$8,IFERROR(INDEX('Vstupní data'!$CG$13:$CG$577,$D$6-$B$8+ROWS($A$12:C17)),NA()),"")</f>
        <v/>
      </c>
      <c r="G17" s="40" t="str">
        <f>IF(ROWS($A$12:C17)&lt;=$B$8,IFERROR(INDEX('Vstupní data'!$CH$13:$CH$577,$D$6-$B$8+ROWS($A$12:C17)),NA()),"")</f>
        <v/>
      </c>
      <c r="H17" s="40" t="str">
        <f>IF(ROWS($A$12:C17)&lt;=$B$8,IFERROR(INDEX('Vstupní data'!$CI$13:$CI$577,$D$6-$B$8+ROWS($A$12:C17)),NA()),"")</f>
        <v/>
      </c>
      <c r="I17" s="41" t="str">
        <f>IF(ROWS($A$12:C17)&lt;=$B$8,IFERROR(INDEX('Vstupní data'!$CJ$13:$CJ$577,$D$6-$B$8+ROWS($A$12:C17)),NA()),"")</f>
        <v/>
      </c>
      <c r="J17" s="46" t="str">
        <f>IF(ROWS($A$12:C17)&lt;=$B$8,IFERROR(INDEX('Vstupní data'!$CK$13:$CK$577,$D$6-$B$8+ROWS($A$12:C17)),NA()),"")</f>
        <v/>
      </c>
      <c r="K17" s="31"/>
      <c r="L17" s="82" t="str">
        <f t="shared" si="3"/>
        <v/>
      </c>
      <c r="M17" s="82" t="str">
        <f t="shared" si="4"/>
        <v/>
      </c>
      <c r="N17" s="82" t="str">
        <f t="shared" si="5"/>
        <v/>
      </c>
      <c r="O17" s="83" t="e">
        <f t="shared" si="6"/>
        <v>#VALUE!</v>
      </c>
      <c r="P17" s="84" t="e">
        <f t="shared" si="0"/>
        <v>#N/A</v>
      </c>
      <c r="Q17" s="84" t="e">
        <f t="shared" si="1"/>
        <v>#N/A</v>
      </c>
      <c r="R17" s="84" t="e">
        <f t="shared" si="2"/>
        <v>#N/A</v>
      </c>
      <c r="S17" s="74">
        <v>1</v>
      </c>
      <c r="T17" s="74"/>
      <c r="U17" s="74"/>
      <c r="V17" s="74">
        <v>172</v>
      </c>
      <c r="W17" s="74">
        <v>1.3079000000000001E-3</v>
      </c>
      <c r="X17" s="74" t="s">
        <v>102</v>
      </c>
      <c r="Y17" s="74"/>
      <c r="Z17" s="74"/>
      <c r="AA17" s="74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pans="1:16383" ht="15.75">
      <c r="A18" s="50" t="str">
        <f>IF(ROWS($B$12:B18)&lt;=$B$8,IFERROR(INDEX('Vstupní data'!$G$13:$G$577,$D$6-$B$8+ROWS($B$12:B18)),""),"")</f>
        <v/>
      </c>
      <c r="B18" s="63" t="str">
        <f>IF(ROWS($B$12:B18)&lt;=$B$8,IFERROR(INDEX('Vstupní data'!$F$13:$F$577,$D$6-$B$8+ROWS($B$12:B18)),""),"")</f>
        <v/>
      </c>
      <c r="C18" s="67" t="str">
        <f>IF(ROWS($B$12:B18)&lt;=$B$8,IFERROR(INDEX('Vstupní data'!$Q$13:$Q$577,$D$6-$B$8+ROWS($B$12:B18)),NA()),"")</f>
        <v/>
      </c>
      <c r="D18" s="40" t="str">
        <f>IF(ROWS($A$12:C18)&lt;=$B$8,IFERROR(INDEX('Vstupní data'!$CE$13:$CE$577,$D$6-$B$8+ROWS($A$12:C18)),NA()),"")</f>
        <v/>
      </c>
      <c r="E18" s="40" t="str">
        <f>IF(ROWS($A$12:C18)&lt;=$B$8,IFERROR(INDEX('Vstupní data'!$CF$13:$CF$577,$D$6-$B$8+ROWS($A$12:C18)),NA()),"")</f>
        <v/>
      </c>
      <c r="F18" s="41" t="str">
        <f>IF(ROWS($A$12:C18)&lt;=$B$8,IFERROR(INDEX('Vstupní data'!$CG$13:$CG$577,$D$6-$B$8+ROWS($A$12:C18)),NA()),"")</f>
        <v/>
      </c>
      <c r="G18" s="40" t="str">
        <f>IF(ROWS($A$12:C18)&lt;=$B$8,IFERROR(INDEX('Vstupní data'!$CH$13:$CH$577,$D$6-$B$8+ROWS($A$12:C18)),NA()),"")</f>
        <v/>
      </c>
      <c r="H18" s="40" t="str">
        <f>IF(ROWS($A$12:C18)&lt;=$B$8,IFERROR(INDEX('Vstupní data'!$CI$13:$CI$577,$D$6-$B$8+ROWS($A$12:C18)),NA()),"")</f>
        <v/>
      </c>
      <c r="I18" s="41" t="str">
        <f>IF(ROWS($A$12:C18)&lt;=$B$8,IFERROR(INDEX('Vstupní data'!$CJ$13:$CJ$577,$D$6-$B$8+ROWS($A$12:C18)),NA()),"")</f>
        <v/>
      </c>
      <c r="J18" s="46" t="str">
        <f>IF(ROWS($A$12:C18)&lt;=$B$8,IFERROR(INDEX('Vstupní data'!$CK$13:$CK$577,$D$6-$B$8+ROWS($A$12:C18)),NA()),"")</f>
        <v/>
      </c>
      <c r="K18" s="31"/>
      <c r="L18" s="82" t="str">
        <f t="shared" si="3"/>
        <v/>
      </c>
      <c r="M18" s="82" t="str">
        <f t="shared" si="4"/>
        <v/>
      </c>
      <c r="N18" s="82" t="str">
        <f t="shared" si="5"/>
        <v/>
      </c>
      <c r="O18" s="83" t="e">
        <f t="shared" si="6"/>
        <v>#VALUE!</v>
      </c>
      <c r="P18" s="84" t="e">
        <f t="shared" si="0"/>
        <v>#N/A</v>
      </c>
      <c r="Q18" s="84" t="e">
        <f t="shared" si="1"/>
        <v>#N/A</v>
      </c>
      <c r="R18" s="84" t="e">
        <f t="shared" si="2"/>
        <v>#N/A</v>
      </c>
      <c r="S18" s="74">
        <v>1</v>
      </c>
      <c r="T18" s="74"/>
      <c r="U18" s="74"/>
      <c r="V18" s="74">
        <v>203</v>
      </c>
      <c r="W18" s="74">
        <v>1.3079000000000001E-3</v>
      </c>
      <c r="X18" s="74" t="s">
        <v>103</v>
      </c>
      <c r="Y18" s="74"/>
      <c r="Z18" s="74"/>
      <c r="AA18" s="74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pans="1:16383" ht="15.75">
      <c r="A19" s="50" t="str">
        <f>IF(ROWS($B$12:B19)&lt;=$B$8,IFERROR(INDEX('Vstupní data'!$G$13:$G$577,$D$6-$B$8+ROWS($B$12:B19)),""),"")</f>
        <v/>
      </c>
      <c r="B19" s="63" t="str">
        <f>IF(ROWS($B$12:B19)&lt;=$B$8,IFERROR(INDEX('Vstupní data'!$F$13:$F$577,$D$6-$B$8+ROWS($B$12:B19)),""),"")</f>
        <v/>
      </c>
      <c r="C19" s="67" t="str">
        <f>IF(ROWS($B$12:B19)&lt;=$B$8,IFERROR(INDEX('Vstupní data'!$Q$13:$Q$577,$D$6-$B$8+ROWS($B$12:B19)),NA()),"")</f>
        <v/>
      </c>
      <c r="D19" s="40" t="str">
        <f>IF(ROWS($A$12:C19)&lt;=$B$8,IFERROR(INDEX('Vstupní data'!$CE$13:$CE$577,$D$6-$B$8+ROWS($A$12:C19)),NA()),"")</f>
        <v/>
      </c>
      <c r="E19" s="40" t="str">
        <f>IF(ROWS($A$12:C19)&lt;=$B$8,IFERROR(INDEX('Vstupní data'!$CF$13:$CF$577,$D$6-$B$8+ROWS($A$12:C19)),NA()),"")</f>
        <v/>
      </c>
      <c r="F19" s="41" t="str">
        <f>IF(ROWS($A$12:C19)&lt;=$B$8,IFERROR(INDEX('Vstupní data'!$CG$13:$CG$577,$D$6-$B$8+ROWS($A$12:C19)),NA()),"")</f>
        <v/>
      </c>
      <c r="G19" s="40" t="str">
        <f>IF(ROWS($A$12:C19)&lt;=$B$8,IFERROR(INDEX('Vstupní data'!$CH$13:$CH$577,$D$6-$B$8+ROWS($A$12:C19)),NA()),"")</f>
        <v/>
      </c>
      <c r="H19" s="40" t="str">
        <f>IF(ROWS($A$12:C19)&lt;=$B$8,IFERROR(INDEX('Vstupní data'!$CI$13:$CI$577,$D$6-$B$8+ROWS($A$12:C19)),NA()),"")</f>
        <v/>
      </c>
      <c r="I19" s="41" t="str">
        <f>IF(ROWS($A$12:C19)&lt;=$B$8,IFERROR(INDEX('Vstupní data'!$CJ$13:$CJ$577,$D$6-$B$8+ROWS($A$12:C19)),NA()),"")</f>
        <v/>
      </c>
      <c r="J19" s="46" t="str">
        <f>IF(ROWS($A$12:C19)&lt;=$B$8,IFERROR(INDEX('Vstupní data'!$CK$13:$CK$577,$D$6-$B$8+ROWS($A$12:C19)),NA()),"")</f>
        <v/>
      </c>
      <c r="K19" s="31"/>
      <c r="L19" s="82" t="str">
        <f t="shared" si="3"/>
        <v/>
      </c>
      <c r="M19" s="82" t="str">
        <f t="shared" si="4"/>
        <v/>
      </c>
      <c r="N19" s="82" t="str">
        <f t="shared" si="5"/>
        <v/>
      </c>
      <c r="O19" s="83" t="e">
        <f t="shared" si="6"/>
        <v>#VALUE!</v>
      </c>
      <c r="P19" s="84" t="e">
        <f t="shared" si="0"/>
        <v>#N/A</v>
      </c>
      <c r="Q19" s="84" t="e">
        <f t="shared" si="1"/>
        <v>#N/A</v>
      </c>
      <c r="R19" s="84" t="e">
        <f t="shared" si="2"/>
        <v>#N/A</v>
      </c>
      <c r="S19" s="74">
        <v>1</v>
      </c>
      <c r="T19" s="74"/>
      <c r="U19" s="74"/>
      <c r="V19" s="74">
        <v>233</v>
      </c>
      <c r="W19" s="74">
        <v>1.3079000000000001E-3</v>
      </c>
      <c r="X19" s="74" t="s">
        <v>104</v>
      </c>
      <c r="Y19" s="74"/>
      <c r="Z19" s="74"/>
      <c r="AA19" s="74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pans="1:16383" ht="15.75">
      <c r="A20" s="50" t="str">
        <f>IF(ROWS($B$12:B20)&lt;=$B$8,IFERROR(INDEX('Vstupní data'!$G$13:$G$577,$D$6-$B$8+ROWS($B$12:B20)),""),"")</f>
        <v/>
      </c>
      <c r="B20" s="63" t="str">
        <f>IF(ROWS($B$12:B20)&lt;=$B$8,IFERROR(INDEX('Vstupní data'!$F$13:$F$577,$D$6-$B$8+ROWS($B$12:B20)),""),"")</f>
        <v/>
      </c>
      <c r="C20" s="67" t="str">
        <f>IF(ROWS($B$12:B20)&lt;=$B$8,IFERROR(INDEX('Vstupní data'!$Q$13:$Q$577,$D$6-$B$8+ROWS($B$12:B20)),NA()),"")</f>
        <v/>
      </c>
      <c r="D20" s="40" t="str">
        <f>IF(ROWS($A$12:C20)&lt;=$B$8,IFERROR(INDEX('Vstupní data'!$CE$13:$CE$577,$D$6-$B$8+ROWS($A$12:C20)),NA()),"")</f>
        <v/>
      </c>
      <c r="E20" s="40" t="str">
        <f>IF(ROWS($A$12:C20)&lt;=$B$8,IFERROR(INDEX('Vstupní data'!$CF$13:$CF$577,$D$6-$B$8+ROWS($A$12:C20)),NA()),"")</f>
        <v/>
      </c>
      <c r="F20" s="41" t="str">
        <f>IF(ROWS($A$12:C20)&lt;=$B$8,IFERROR(INDEX('Vstupní data'!$CG$13:$CG$577,$D$6-$B$8+ROWS($A$12:C20)),NA()),"")</f>
        <v/>
      </c>
      <c r="G20" s="40" t="str">
        <f>IF(ROWS($A$12:C20)&lt;=$B$8,IFERROR(INDEX('Vstupní data'!$CH$13:$CH$577,$D$6-$B$8+ROWS($A$12:C20)),NA()),"")</f>
        <v/>
      </c>
      <c r="H20" s="40" t="str">
        <f>IF(ROWS($A$12:C20)&lt;=$B$8,IFERROR(INDEX('Vstupní data'!$CI$13:$CI$577,$D$6-$B$8+ROWS($A$12:C20)),NA()),"")</f>
        <v/>
      </c>
      <c r="I20" s="41" t="str">
        <f>IF(ROWS($A$12:C20)&lt;=$B$8,IFERROR(INDEX('Vstupní data'!$CJ$13:$CJ$577,$D$6-$B$8+ROWS($A$12:C20)),NA()),"")</f>
        <v/>
      </c>
      <c r="J20" s="46" t="str">
        <f>IF(ROWS($A$12:C20)&lt;=$B$8,IFERROR(INDEX('Vstupní data'!$CK$13:$CK$577,$D$6-$B$8+ROWS($A$12:C20)),NA()),"")</f>
        <v/>
      </c>
      <c r="K20" s="31"/>
      <c r="L20" s="82" t="str">
        <f t="shared" si="3"/>
        <v/>
      </c>
      <c r="M20" s="82" t="str">
        <f t="shared" si="4"/>
        <v/>
      </c>
      <c r="N20" s="82" t="str">
        <f t="shared" si="5"/>
        <v/>
      </c>
      <c r="O20" s="83" t="e">
        <f t="shared" si="6"/>
        <v>#VALUE!</v>
      </c>
      <c r="P20" s="84" t="e">
        <f t="shared" si="0"/>
        <v>#N/A</v>
      </c>
      <c r="Q20" s="84" t="e">
        <f t="shared" si="1"/>
        <v>#N/A</v>
      </c>
      <c r="R20" s="84" t="e">
        <f t="shared" si="2"/>
        <v>#N/A</v>
      </c>
      <c r="S20" s="74">
        <v>1</v>
      </c>
      <c r="T20" s="74"/>
      <c r="U20" s="74"/>
      <c r="V20" s="74">
        <v>264</v>
      </c>
      <c r="W20" s="74">
        <v>1.3079000000000001E-3</v>
      </c>
      <c r="X20" s="74" t="s">
        <v>105</v>
      </c>
      <c r="Y20" s="74"/>
      <c r="Z20" s="74"/>
      <c r="AA20" s="74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</row>
    <row r="21" spans="1:16383" ht="15.75">
      <c r="A21" s="50" t="str">
        <f>IF(ROWS($B$12:B21)&lt;=$B$8,IFERROR(INDEX('Vstupní data'!$G$13:$G$577,$D$6-$B$8+ROWS($B$12:B21)),""),"")</f>
        <v/>
      </c>
      <c r="B21" s="63" t="str">
        <f>IF(ROWS($B$12:B21)&lt;=$B$8,IFERROR(INDEX('Vstupní data'!$F$13:$F$577,$D$6-$B$8+ROWS($B$12:B21)),""),"")</f>
        <v/>
      </c>
      <c r="C21" s="67" t="str">
        <f>IF(ROWS($B$12:B21)&lt;=$B$8,IFERROR(INDEX('Vstupní data'!$Q$13:$Q$577,$D$6-$B$8+ROWS($B$12:B21)),NA()),"")</f>
        <v/>
      </c>
      <c r="D21" s="40" t="str">
        <f>IF(ROWS($A$12:C21)&lt;=$B$8,IFERROR(INDEX('Vstupní data'!$CE$13:$CE$577,$D$6-$B$8+ROWS($A$12:C21)),NA()),"")</f>
        <v/>
      </c>
      <c r="E21" s="40" t="str">
        <f>IF(ROWS($A$12:C21)&lt;=$B$8,IFERROR(INDEX('Vstupní data'!$CF$13:$CF$577,$D$6-$B$8+ROWS($A$12:C21)),NA()),"")</f>
        <v/>
      </c>
      <c r="F21" s="41" t="str">
        <f>IF(ROWS($A$12:C21)&lt;=$B$8,IFERROR(INDEX('Vstupní data'!$CG$13:$CG$577,$D$6-$B$8+ROWS($A$12:C21)),NA()),"")</f>
        <v/>
      </c>
      <c r="G21" s="40" t="str">
        <f>IF(ROWS($A$12:C21)&lt;=$B$8,IFERROR(INDEX('Vstupní data'!$CH$13:$CH$577,$D$6-$B$8+ROWS($A$12:C21)),NA()),"")</f>
        <v/>
      </c>
      <c r="H21" s="40" t="str">
        <f>IF(ROWS($A$12:C21)&lt;=$B$8,IFERROR(INDEX('Vstupní data'!$CI$13:$CI$577,$D$6-$B$8+ROWS($A$12:C21)),NA()),"")</f>
        <v/>
      </c>
      <c r="I21" s="41" t="str">
        <f>IF(ROWS($A$12:C21)&lt;=$B$8,IFERROR(INDEX('Vstupní data'!$CJ$13:$CJ$577,$D$6-$B$8+ROWS($A$12:C21)),NA()),"")</f>
        <v/>
      </c>
      <c r="J21" s="46" t="str">
        <f>IF(ROWS($A$12:C21)&lt;=$B$8,IFERROR(INDEX('Vstupní data'!$CK$13:$CK$577,$D$6-$B$8+ROWS($A$12:C21)),NA()),"")</f>
        <v/>
      </c>
      <c r="K21" s="31"/>
      <c r="L21" s="82" t="str">
        <f t="shared" si="3"/>
        <v/>
      </c>
      <c r="M21" s="82" t="str">
        <f t="shared" si="4"/>
        <v/>
      </c>
      <c r="N21" s="82" t="str">
        <f t="shared" si="5"/>
        <v/>
      </c>
      <c r="O21" s="83" t="e">
        <f t="shared" si="6"/>
        <v>#VALUE!</v>
      </c>
      <c r="P21" s="84" t="e">
        <f t="shared" si="0"/>
        <v>#N/A</v>
      </c>
      <c r="Q21" s="84" t="e">
        <f t="shared" si="1"/>
        <v>#N/A</v>
      </c>
      <c r="R21" s="84" t="e">
        <f t="shared" si="2"/>
        <v>#N/A</v>
      </c>
      <c r="S21" s="74">
        <v>1</v>
      </c>
      <c r="T21" s="74"/>
      <c r="U21" s="74"/>
      <c r="V21" s="74">
        <v>294</v>
      </c>
      <c r="W21" s="74">
        <v>1.3079000000000001E-3</v>
      </c>
      <c r="X21" s="74" t="s">
        <v>106</v>
      </c>
      <c r="Y21" s="74"/>
      <c r="Z21" s="74"/>
      <c r="AA21" s="74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</row>
    <row r="22" spans="1:16383" ht="15.75">
      <c r="A22" s="50" t="str">
        <f>IF(ROWS($B$12:B22)&lt;=$B$8,IFERROR(INDEX('Vstupní data'!$G$13:$G$577,$D$6-$B$8+ROWS($B$12:B22)),""),"")</f>
        <v/>
      </c>
      <c r="B22" s="63" t="str">
        <f>IF(ROWS($B$12:B22)&lt;=$B$8,IFERROR(INDEX('Vstupní data'!$F$13:$F$577,$D$6-$B$8+ROWS($B$12:B22)),""),"")</f>
        <v/>
      </c>
      <c r="C22" s="67" t="str">
        <f>IF(ROWS($B$12:B22)&lt;=$B$8,IFERROR(INDEX('Vstupní data'!$Q$13:$Q$577,$D$6-$B$8+ROWS($B$12:B22)),NA()),"")</f>
        <v/>
      </c>
      <c r="D22" s="40" t="str">
        <f>IF(ROWS($A$12:C22)&lt;=$B$8,IFERROR(INDEX('Vstupní data'!$CE$13:$CE$577,$D$6-$B$8+ROWS($A$12:C22)),NA()),"")</f>
        <v/>
      </c>
      <c r="E22" s="40" t="str">
        <f>IF(ROWS($A$12:C22)&lt;=$B$8,IFERROR(INDEX('Vstupní data'!$CF$13:$CF$577,$D$6-$B$8+ROWS($A$12:C22)),NA()),"")</f>
        <v/>
      </c>
      <c r="F22" s="41" t="str">
        <f>IF(ROWS($A$12:C22)&lt;=$B$8,IFERROR(INDEX('Vstupní data'!$CG$13:$CG$577,$D$6-$B$8+ROWS($A$12:C22)),NA()),"")</f>
        <v/>
      </c>
      <c r="G22" s="40" t="str">
        <f>IF(ROWS($A$12:C22)&lt;=$B$8,IFERROR(INDEX('Vstupní data'!$CH$13:$CH$577,$D$6-$B$8+ROWS($A$12:C22)),NA()),"")</f>
        <v/>
      </c>
      <c r="H22" s="40" t="str">
        <f>IF(ROWS($A$12:C22)&lt;=$B$8,IFERROR(INDEX('Vstupní data'!$CI$13:$CI$577,$D$6-$B$8+ROWS($A$12:C22)),NA()),"")</f>
        <v/>
      </c>
      <c r="I22" s="41" t="str">
        <f>IF(ROWS($A$12:C22)&lt;=$B$8,IFERROR(INDEX('Vstupní data'!$CJ$13:$CJ$577,$D$6-$B$8+ROWS($A$12:C22)),NA()),"")</f>
        <v/>
      </c>
      <c r="J22" s="46" t="str">
        <f>IF(ROWS($A$12:C22)&lt;=$B$8,IFERROR(INDEX('Vstupní data'!$CK$13:$CK$577,$D$6-$B$8+ROWS($A$12:C22)),NA()),"")</f>
        <v/>
      </c>
      <c r="K22" s="31"/>
      <c r="L22" s="82" t="str">
        <f t="shared" si="3"/>
        <v/>
      </c>
      <c r="M22" s="82" t="str">
        <f t="shared" si="4"/>
        <v/>
      </c>
      <c r="N22" s="82" t="str">
        <f t="shared" si="5"/>
        <v/>
      </c>
      <c r="O22" s="83" t="e">
        <f t="shared" si="6"/>
        <v>#VALUE!</v>
      </c>
      <c r="P22" s="84" t="e">
        <f t="shared" si="0"/>
        <v>#N/A</v>
      </c>
      <c r="Q22" s="84" t="e">
        <f t="shared" si="1"/>
        <v>#N/A</v>
      </c>
      <c r="R22" s="84" t="e">
        <f t="shared" si="2"/>
        <v>#N/A</v>
      </c>
      <c r="S22" s="74">
        <v>1</v>
      </c>
      <c r="T22" s="74"/>
      <c r="U22" s="74"/>
      <c r="V22" s="74">
        <v>325</v>
      </c>
      <c r="W22" s="74">
        <v>1.3079000000000001E-3</v>
      </c>
      <c r="X22" s="74" t="s">
        <v>107</v>
      </c>
      <c r="Y22" s="74"/>
      <c r="Z22" s="74"/>
      <c r="AA22" s="74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</row>
    <row r="23" spans="1:16383" ht="15.75">
      <c r="A23" s="50" t="str">
        <f>IF(ROWS($B$12:B23)&lt;=$B$8,IFERROR(INDEX('Vstupní data'!$G$13:$G$577,$D$6-$B$8+ROWS($B$12:B23)),""),"")</f>
        <v/>
      </c>
      <c r="B23" s="63" t="str">
        <f>IF(ROWS($B$12:B23)&lt;=$B$8,IFERROR(INDEX('Vstupní data'!$F$13:$F$577,$D$6-$B$8+ROWS($B$12:B23)),""),"")</f>
        <v/>
      </c>
      <c r="C23" s="67" t="str">
        <f>IF(ROWS($B$12:B23)&lt;=$B$8,IFERROR(INDEX('Vstupní data'!$Q$13:$Q$577,$D$6-$B$8+ROWS($B$12:B23)),NA()),"")</f>
        <v/>
      </c>
      <c r="D23" s="40" t="str">
        <f>IF(ROWS($A$12:C23)&lt;=$B$8,IFERROR(INDEX('Vstupní data'!$CE$13:$CE$577,$D$6-$B$8+ROWS($A$12:C23)),NA()),"")</f>
        <v/>
      </c>
      <c r="E23" s="40" t="str">
        <f>IF(ROWS($A$12:C23)&lt;=$B$8,IFERROR(INDEX('Vstupní data'!$CF$13:$CF$577,$D$6-$B$8+ROWS($A$12:C23)),NA()),"")</f>
        <v/>
      </c>
      <c r="F23" s="41" t="str">
        <f>IF(ROWS($A$12:C23)&lt;=$B$8,IFERROR(INDEX('Vstupní data'!$CG$13:$CG$577,$D$6-$B$8+ROWS($A$12:C23)),NA()),"")</f>
        <v/>
      </c>
      <c r="G23" s="40" t="str">
        <f>IF(ROWS($A$12:C23)&lt;=$B$8,IFERROR(INDEX('Vstupní data'!$CH$13:$CH$577,$D$6-$B$8+ROWS($A$12:C23)),NA()),"")</f>
        <v/>
      </c>
      <c r="H23" s="40" t="str">
        <f>IF(ROWS($A$12:C23)&lt;=$B$8,IFERROR(INDEX('Vstupní data'!$CI$13:$CI$577,$D$6-$B$8+ROWS($A$12:C23)),NA()),"")</f>
        <v/>
      </c>
      <c r="I23" s="41" t="str">
        <f>IF(ROWS($A$12:C23)&lt;=$B$8,IFERROR(INDEX('Vstupní data'!$CJ$13:$CJ$577,$D$6-$B$8+ROWS($A$12:C23)),NA()),"")</f>
        <v/>
      </c>
      <c r="J23" s="46" t="str">
        <f>IF(ROWS($A$12:C23)&lt;=$B$8,IFERROR(INDEX('Vstupní data'!$CK$13:$CK$577,$D$6-$B$8+ROWS($A$12:C23)),NA()),"")</f>
        <v/>
      </c>
      <c r="K23" s="31"/>
      <c r="L23" s="82" t="str">
        <f t="shared" si="3"/>
        <v/>
      </c>
      <c r="M23" s="82" t="str">
        <f t="shared" si="4"/>
        <v/>
      </c>
      <c r="N23" s="82" t="str">
        <f t="shared" si="5"/>
        <v/>
      </c>
      <c r="O23" s="83" t="e">
        <f t="shared" si="6"/>
        <v>#VALUE!</v>
      </c>
      <c r="P23" s="84" t="e">
        <f t="shared" si="0"/>
        <v>#N/A</v>
      </c>
      <c r="Q23" s="84" t="e">
        <f t="shared" si="1"/>
        <v>#N/A</v>
      </c>
      <c r="R23" s="84" t="e">
        <f t="shared" si="2"/>
        <v>#N/A</v>
      </c>
      <c r="S23" s="74">
        <v>1</v>
      </c>
      <c r="T23" s="74"/>
      <c r="U23" s="74"/>
      <c r="V23" s="74">
        <v>356</v>
      </c>
      <c r="W23" s="74">
        <v>1.3079000000000001E-3</v>
      </c>
      <c r="X23" s="74" t="s">
        <v>108</v>
      </c>
      <c r="Y23" s="74"/>
      <c r="Z23" s="74"/>
      <c r="AA23" s="74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</row>
    <row r="24" spans="1:16383" ht="15.75">
      <c r="A24" s="50" t="str">
        <f>IF(ROWS($B$12:B24)&lt;=$B$8,IFERROR(INDEX('Vstupní data'!$G$13:$G$577,$D$6-$B$8+ROWS($B$12:B24)),""),"")</f>
        <v/>
      </c>
      <c r="B24" s="63" t="str">
        <f>IF(ROWS($B$12:B24)&lt;=$B$8,IFERROR(INDEX('Vstupní data'!$F$13:$F$577,$D$6-$B$8+ROWS($B$12:B24)),""),"")</f>
        <v/>
      </c>
      <c r="C24" s="67" t="str">
        <f>IF(ROWS($B$12:B24)&lt;=$B$8,IFERROR(INDEX('Vstupní data'!$Q$13:$Q$577,$D$6-$B$8+ROWS($B$12:B24)),NA()),"")</f>
        <v/>
      </c>
      <c r="D24" s="40" t="str">
        <f>IF(ROWS($A$12:C24)&lt;=$B$8,IFERROR(INDEX('Vstupní data'!$CE$13:$CE$577,$D$6-$B$8+ROWS($A$12:C24)),NA()),"")</f>
        <v/>
      </c>
      <c r="E24" s="40" t="str">
        <f>IF(ROWS($A$12:C24)&lt;=$B$8,IFERROR(INDEX('Vstupní data'!$CF$13:$CF$577,$D$6-$B$8+ROWS($A$12:C24)),NA()),"")</f>
        <v/>
      </c>
      <c r="F24" s="41" t="str">
        <f>IF(ROWS($A$12:C24)&lt;=$B$8,IFERROR(INDEX('Vstupní data'!$CG$13:$CG$577,$D$6-$B$8+ROWS($A$12:C24)),NA()),"")</f>
        <v/>
      </c>
      <c r="G24" s="40" t="str">
        <f>IF(ROWS($A$12:C24)&lt;=$B$8,IFERROR(INDEX('Vstupní data'!$CH$13:$CH$577,$D$6-$B$8+ROWS($A$12:C24)),NA()),"")</f>
        <v/>
      </c>
      <c r="H24" s="40" t="str">
        <f>IF(ROWS($A$12:C24)&lt;=$B$8,IFERROR(INDEX('Vstupní data'!$CI$13:$CI$577,$D$6-$B$8+ROWS($A$12:C24)),NA()),"")</f>
        <v/>
      </c>
      <c r="I24" s="41" t="str">
        <f>IF(ROWS($A$12:C24)&lt;=$B$8,IFERROR(INDEX('Vstupní data'!$CJ$13:$CJ$577,$D$6-$B$8+ROWS($A$12:C24)),NA()),"")</f>
        <v/>
      </c>
      <c r="J24" s="46" t="str">
        <f>IF(ROWS($A$12:C24)&lt;=$B$8,IFERROR(INDEX('Vstupní data'!$CK$13:$CK$577,$D$6-$B$8+ROWS($A$12:C24)),NA()),"")</f>
        <v/>
      </c>
      <c r="K24" s="31"/>
      <c r="L24" s="82" t="str">
        <f t="shared" si="3"/>
        <v/>
      </c>
      <c r="M24" s="82" t="str">
        <f t="shared" si="4"/>
        <v/>
      </c>
      <c r="N24" s="82" t="str">
        <f t="shared" si="5"/>
        <v/>
      </c>
      <c r="O24" s="83" t="e">
        <f t="shared" si="6"/>
        <v>#VALUE!</v>
      </c>
      <c r="P24" s="84" t="e">
        <f t="shared" si="0"/>
        <v>#N/A</v>
      </c>
      <c r="Q24" s="84" t="e">
        <f t="shared" si="1"/>
        <v>#N/A</v>
      </c>
      <c r="R24" s="84" t="e">
        <f t="shared" si="2"/>
        <v>#N/A</v>
      </c>
      <c r="S24" s="74">
        <v>1</v>
      </c>
      <c r="T24" s="74"/>
      <c r="U24" s="74"/>
      <c r="V24" s="74"/>
      <c r="W24" s="74"/>
      <c r="X24" s="74"/>
      <c r="Y24" s="74"/>
      <c r="Z24" s="74"/>
      <c r="AA24" s="74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</row>
    <row r="25" spans="1:16383" ht="15.75">
      <c r="A25" s="50" t="str">
        <f>IF(ROWS($B$12:B25)&lt;=$B$8,IFERROR(INDEX('Vstupní data'!$G$13:$G$577,$D$6-$B$8+ROWS($B$12:B25)),""),"")</f>
        <v/>
      </c>
      <c r="B25" s="63" t="str">
        <f>IF(ROWS($B$12:B25)&lt;=$B$8,IFERROR(INDEX('Vstupní data'!$F$13:$F$577,$D$6-$B$8+ROWS($B$12:B25)),""),"")</f>
        <v/>
      </c>
      <c r="C25" s="67" t="str">
        <f>IF(ROWS($B$12:B25)&lt;=$B$8,IFERROR(INDEX('Vstupní data'!$Q$13:$Q$577,$D$6-$B$8+ROWS($B$12:B25)),NA()),"")</f>
        <v/>
      </c>
      <c r="D25" s="40" t="str">
        <f>IF(ROWS($A$12:C25)&lt;=$B$8,IFERROR(INDEX('Vstupní data'!$CE$13:$CE$577,$D$6-$B$8+ROWS($A$12:C25)),NA()),"")</f>
        <v/>
      </c>
      <c r="E25" s="40" t="str">
        <f>IF(ROWS($A$12:C25)&lt;=$B$8,IFERROR(INDEX('Vstupní data'!$CF$13:$CF$577,$D$6-$B$8+ROWS($A$12:C25)),NA()),"")</f>
        <v/>
      </c>
      <c r="F25" s="41" t="str">
        <f>IF(ROWS($A$12:C25)&lt;=$B$8,IFERROR(INDEX('Vstupní data'!$CG$13:$CG$577,$D$6-$B$8+ROWS($A$12:C25)),NA()),"")</f>
        <v/>
      </c>
      <c r="G25" s="40" t="str">
        <f>IF(ROWS($A$12:C25)&lt;=$B$8,IFERROR(INDEX('Vstupní data'!$CH$13:$CH$577,$D$6-$B$8+ROWS($A$12:C25)),NA()),"")</f>
        <v/>
      </c>
      <c r="H25" s="40" t="str">
        <f>IF(ROWS($A$12:C25)&lt;=$B$8,IFERROR(INDEX('Vstupní data'!$CI$13:$CI$577,$D$6-$B$8+ROWS($A$12:C25)),NA()),"")</f>
        <v/>
      </c>
      <c r="I25" s="41" t="str">
        <f>IF(ROWS($A$12:C25)&lt;=$B$8,IFERROR(INDEX('Vstupní data'!$CJ$13:$CJ$577,$D$6-$B$8+ROWS($A$12:C25)),NA()),"")</f>
        <v/>
      </c>
      <c r="J25" s="46" t="str">
        <f>IF(ROWS($A$12:C25)&lt;=$B$8,IFERROR(INDEX('Vstupní data'!$CK$13:$CK$577,$D$6-$B$8+ROWS($A$12:C25)),NA()),"")</f>
        <v/>
      </c>
      <c r="K25" s="31"/>
      <c r="L25" s="82" t="str">
        <f t="shared" si="3"/>
        <v/>
      </c>
      <c r="M25" s="82" t="str">
        <f t="shared" si="4"/>
        <v/>
      </c>
      <c r="N25" s="82" t="str">
        <f t="shared" si="5"/>
        <v/>
      </c>
      <c r="O25" s="83" t="e">
        <f t="shared" si="6"/>
        <v>#VALUE!</v>
      </c>
      <c r="P25" s="84" t="e">
        <f t="shared" si="0"/>
        <v>#N/A</v>
      </c>
      <c r="Q25" s="84" t="e">
        <f t="shared" si="1"/>
        <v>#N/A</v>
      </c>
      <c r="R25" s="84" t="e">
        <f t="shared" si="2"/>
        <v>#N/A</v>
      </c>
      <c r="S25" s="74">
        <v>1</v>
      </c>
      <c r="T25" s="86"/>
      <c r="U25" s="86"/>
      <c r="V25" s="86"/>
      <c r="W25" s="82"/>
      <c r="X25" s="70"/>
      <c r="Y25" s="71"/>
      <c r="Z25" s="71"/>
      <c r="AA25" s="71"/>
    </row>
    <row r="26" spans="1:16383" ht="15.75">
      <c r="A26" s="50" t="str">
        <f>IF(ROWS($B$12:B26)&lt;=$B$8,IFERROR(INDEX('Vstupní data'!$G$13:$G$577,$D$6-$B$8+ROWS($B$12:B26)),""),"")</f>
        <v/>
      </c>
      <c r="B26" s="63" t="str">
        <f>IF(ROWS($B$12:B26)&lt;=$B$8,IFERROR(INDEX('Vstupní data'!$F$13:$F$577,$D$6-$B$8+ROWS($B$12:B26)),""),"")</f>
        <v/>
      </c>
      <c r="C26" s="67" t="str">
        <f>IF(ROWS($B$12:B26)&lt;=$B$8,IFERROR(INDEX('Vstupní data'!$Q$13:$Q$577,$D$6-$B$8+ROWS($B$12:B26)),NA()),"")</f>
        <v/>
      </c>
      <c r="D26" s="40" t="str">
        <f>IF(ROWS($A$12:C26)&lt;=$B$8,IFERROR(INDEX('Vstupní data'!$CE$13:$CE$577,$D$6-$B$8+ROWS($A$12:C26)),NA()),"")</f>
        <v/>
      </c>
      <c r="E26" s="40" t="str">
        <f>IF(ROWS($A$12:C26)&lt;=$B$8,IFERROR(INDEX('Vstupní data'!$CF$13:$CF$577,$D$6-$B$8+ROWS($A$12:C26)),NA()),"")</f>
        <v/>
      </c>
      <c r="F26" s="41" t="str">
        <f>IF(ROWS($A$12:C26)&lt;=$B$8,IFERROR(INDEX('Vstupní data'!$CG$13:$CG$577,$D$6-$B$8+ROWS($A$12:C26)),NA()),"")</f>
        <v/>
      </c>
      <c r="G26" s="40" t="str">
        <f>IF(ROWS($A$12:C26)&lt;=$B$8,IFERROR(INDEX('Vstupní data'!$CH$13:$CH$577,$D$6-$B$8+ROWS($A$12:C26)),NA()),"")</f>
        <v/>
      </c>
      <c r="H26" s="40" t="str">
        <f>IF(ROWS($A$12:C26)&lt;=$B$8,IFERROR(INDEX('Vstupní data'!$CI$13:$CI$577,$D$6-$B$8+ROWS($A$12:C26)),NA()),"")</f>
        <v/>
      </c>
      <c r="I26" s="41" t="str">
        <f>IF(ROWS($A$12:C26)&lt;=$B$8,IFERROR(INDEX('Vstupní data'!$CJ$13:$CJ$577,$D$6-$B$8+ROWS($A$12:C26)),NA()),"")</f>
        <v/>
      </c>
      <c r="J26" s="46" t="str">
        <f>IF(ROWS($A$12:C26)&lt;=$B$8,IFERROR(INDEX('Vstupní data'!$CK$13:$CK$577,$D$6-$B$8+ROWS($A$12:C26)),NA()),"")</f>
        <v/>
      </c>
      <c r="K26" s="31"/>
      <c r="L26" s="82" t="str">
        <f t="shared" si="3"/>
        <v/>
      </c>
      <c r="M26" s="82" t="str">
        <f t="shared" si="4"/>
        <v/>
      </c>
      <c r="N26" s="82" t="str">
        <f t="shared" si="5"/>
        <v/>
      </c>
      <c r="O26" s="83" t="e">
        <f t="shared" si="6"/>
        <v>#VALUE!</v>
      </c>
      <c r="P26" s="84" t="e">
        <f t="shared" si="0"/>
        <v>#N/A</v>
      </c>
      <c r="Q26" s="84" t="e">
        <f t="shared" si="1"/>
        <v>#N/A</v>
      </c>
      <c r="R26" s="84" t="e">
        <f t="shared" si="2"/>
        <v>#N/A</v>
      </c>
      <c r="S26" s="74">
        <v>1</v>
      </c>
      <c r="T26" s="86"/>
      <c r="U26" s="86"/>
      <c r="V26" s="86"/>
      <c r="W26" s="82"/>
      <c r="X26" s="70"/>
      <c r="Y26" s="71"/>
      <c r="Z26" s="71"/>
      <c r="AA26" s="71"/>
    </row>
    <row r="27" spans="1:16383" ht="16.5" thickBot="1">
      <c r="A27" s="51" t="str">
        <f>IF(ROWS($B$12:B27)&lt;=$B$8,IFERROR(INDEX('Vstupní data'!$G$13:$G$577,$D$6-$B$8+ROWS($B$12:B27)),""),"")</f>
        <v/>
      </c>
      <c r="B27" s="64" t="str">
        <f>IF(ROWS($B$12:B27)&lt;=$B$8,IFERROR(INDEX('Vstupní data'!$F$13:$F$577,$D$6-$B$8+ROWS($B$12:B27)),""),"")</f>
        <v/>
      </c>
      <c r="C27" s="68" t="str">
        <f>IF(ROWS($B$12:B27)&lt;=$B$8,IFERROR(INDEX('Vstupní data'!$Q$13:$Q$577,$D$6-$B$8+ROWS($B$12:B27)),NA()),"")</f>
        <v/>
      </c>
      <c r="D27" s="47" t="str">
        <f>IF(ROWS($A$12:C27)&lt;=$B$8,IFERROR(INDEX('Vstupní data'!$CE$13:$CE$577,$D$6-$B$8+ROWS($A$12:C27)),NA()),"")</f>
        <v/>
      </c>
      <c r="E27" s="47" t="str">
        <f>IF(ROWS($A$12:C27)&lt;=$B$8,IFERROR(INDEX('Vstupní data'!$CF$13:$CF$577,$D$6-$B$8+ROWS($A$12:C27)),NA()),"")</f>
        <v/>
      </c>
      <c r="F27" s="48" t="str">
        <f>IF(ROWS($A$12:C27)&lt;=$B$8,IFERROR(INDEX('Vstupní data'!$CG$13:$CG$577,$D$6-$B$8+ROWS($A$12:C27)),NA()),"")</f>
        <v/>
      </c>
      <c r="G27" s="47" t="str">
        <f>IF(ROWS($A$12:C27)&lt;=$B$8,IFERROR(INDEX('Vstupní data'!$CH$13:$CH$577,$D$6-$B$8+ROWS($A$12:C27)),NA()),"")</f>
        <v/>
      </c>
      <c r="H27" s="47" t="str">
        <f>IF(ROWS($A$12:C27)&lt;=$B$8,IFERROR(INDEX('Vstupní data'!$CI$13:$CI$577,$D$6-$B$8+ROWS($A$12:C27)),NA()),"")</f>
        <v/>
      </c>
      <c r="I27" s="48" t="str">
        <f>IF(ROWS($A$12:C27)&lt;=$B$8,IFERROR(INDEX('Vstupní data'!$CJ$13:$CJ$577,$D$6-$B$8+ROWS($A$12:C27)),NA()),"")</f>
        <v/>
      </c>
      <c r="J27" s="49" t="str">
        <f>IF(ROWS($A$12:C27)&lt;=$B$8,IFERROR(INDEX('Vstupní data'!$CK$13:$CK$577,$D$6-$B$8+ROWS($A$12:C27)),NA()),"")</f>
        <v/>
      </c>
      <c r="K27" s="31"/>
      <c r="L27" s="82" t="str">
        <f t="shared" si="3"/>
        <v/>
      </c>
      <c r="M27" s="82" t="str">
        <f t="shared" si="4"/>
        <v/>
      </c>
      <c r="N27" s="82" t="str">
        <f t="shared" si="5"/>
        <v/>
      </c>
      <c r="O27" s="83" t="e">
        <f t="shared" si="6"/>
        <v>#VALUE!</v>
      </c>
      <c r="P27" s="84" t="e">
        <f t="shared" si="0"/>
        <v>#N/A</v>
      </c>
      <c r="Q27" s="84" t="e">
        <f t="shared" si="1"/>
        <v>#N/A</v>
      </c>
      <c r="R27" s="84" t="e">
        <f t="shared" si="2"/>
        <v>#N/A</v>
      </c>
      <c r="S27" s="74">
        <v>1</v>
      </c>
      <c r="T27" s="86"/>
      <c r="U27" s="86"/>
      <c r="V27" s="86"/>
      <c r="W27" s="82"/>
      <c r="X27" s="70"/>
      <c r="Y27" s="71"/>
      <c r="Z27" s="71"/>
      <c r="AA27" s="71"/>
    </row>
    <row r="28" spans="1:16383" ht="1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79"/>
      <c r="M28" s="79"/>
      <c r="N28" s="79"/>
      <c r="O28" s="81"/>
      <c r="P28" s="81"/>
      <c r="Q28" s="81"/>
      <c r="R28" s="81"/>
      <c r="S28" s="87"/>
      <c r="T28" s="81"/>
      <c r="U28" s="81"/>
      <c r="V28" s="87"/>
      <c r="W28" s="82"/>
      <c r="X28" s="71"/>
      <c r="Y28" s="71"/>
      <c r="Z28" s="71"/>
      <c r="AA28" s="71"/>
    </row>
    <row r="29" spans="1:16383" ht="1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88"/>
      <c r="M29" s="70"/>
      <c r="N29" s="86"/>
      <c r="O29" s="89"/>
      <c r="P29" s="83"/>
      <c r="Q29" s="83"/>
      <c r="R29" s="90"/>
      <c r="S29" s="82"/>
      <c r="T29" s="81"/>
      <c r="U29" s="81"/>
      <c r="V29" s="87"/>
      <c r="W29" s="82"/>
      <c r="X29" s="71"/>
      <c r="Y29" s="71"/>
      <c r="Z29" s="71"/>
      <c r="AA29" s="71"/>
    </row>
    <row r="30" spans="1:16383" ht="15.75">
      <c r="A30" s="343" t="s">
        <v>86</v>
      </c>
      <c r="B30" s="343"/>
      <c r="C30" s="31"/>
      <c r="D30" s="31"/>
      <c r="E30" s="31"/>
      <c r="F30" s="31"/>
      <c r="G30" s="31"/>
      <c r="H30" s="31"/>
      <c r="I30" s="31"/>
      <c r="J30" s="31"/>
      <c r="K30" s="31"/>
      <c r="L30" s="88"/>
      <c r="M30" s="91"/>
      <c r="N30" s="86"/>
      <c r="O30" s="89"/>
      <c r="P30" s="83"/>
      <c r="Q30" s="83"/>
      <c r="R30" s="90"/>
      <c r="S30" s="82"/>
      <c r="T30" s="81"/>
      <c r="U30" s="81"/>
      <c r="V30" s="87"/>
      <c r="W30" s="82"/>
      <c r="X30" s="71"/>
      <c r="Y30" s="71"/>
      <c r="Z30" s="71"/>
      <c r="AA30" s="71"/>
    </row>
    <row r="31" spans="1:16383" ht="15.7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91"/>
      <c r="M31" s="91"/>
      <c r="N31" s="81"/>
      <c r="O31" s="81"/>
      <c r="P31" s="81"/>
      <c r="Q31" s="81"/>
      <c r="R31" s="77"/>
      <c r="S31" s="74"/>
      <c r="T31" s="74"/>
      <c r="U31" s="74"/>
      <c r="V31" s="344" t="s">
        <v>93</v>
      </c>
      <c r="W31" s="344"/>
      <c r="X31" s="344"/>
      <c r="Y31" s="71"/>
      <c r="Z31" s="71"/>
      <c r="AA31" s="71"/>
    </row>
    <row r="32" spans="1:16383" ht="15.7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92"/>
      <c r="M32" s="70"/>
      <c r="N32" s="82" t="s">
        <v>91</v>
      </c>
      <c r="O32" s="82" t="s">
        <v>92</v>
      </c>
      <c r="P32" s="82" t="s">
        <v>24</v>
      </c>
      <c r="Q32" s="82" t="s">
        <v>26</v>
      </c>
      <c r="R32" s="82" t="s">
        <v>27</v>
      </c>
      <c r="S32" s="74"/>
      <c r="T32" s="74"/>
      <c r="U32" s="74"/>
      <c r="V32" s="74" t="s">
        <v>94</v>
      </c>
      <c r="W32" s="74" t="s">
        <v>95</v>
      </c>
      <c r="X32" s="74" t="s">
        <v>96</v>
      </c>
      <c r="Y32" s="71"/>
      <c r="Z32" s="71"/>
      <c r="AA32" s="71"/>
    </row>
    <row r="33" spans="1:33" s="18" customFormat="1" ht="15.7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82" t="str">
        <f>IFERROR(IF(M33&gt;0,M33,M33+365),"")</f>
        <v/>
      </c>
      <c r="M33" s="82" t="str">
        <f>IFERROR(N33-264,"")</f>
        <v/>
      </c>
      <c r="N33" s="82" t="str">
        <f>IFERROR(B12-DATE(YEAR(B12),1,0),"")</f>
        <v/>
      </c>
      <c r="O33" s="83" t="str">
        <f>IFERROR(L33*S33,"")</f>
        <v/>
      </c>
      <c r="P33" s="90" t="e">
        <f xml:space="preserve"> IFERROR(IF(A12="2009-2010",E12,NA()),NA())</f>
        <v>#N/A</v>
      </c>
      <c r="Q33" s="90" t="e">
        <f xml:space="preserve"> IFERROR(IF(A12="2010-2011",E12,NA()),NA())</f>
        <v>#N/A</v>
      </c>
      <c r="R33" s="90" t="e">
        <f xml:space="preserve"> IFERROR(IF(A12="2011-2012",E12,NA()),NA())</f>
        <v>#N/A</v>
      </c>
      <c r="S33" s="74">
        <v>1</v>
      </c>
      <c r="T33" s="74"/>
      <c r="U33" s="85"/>
      <c r="V33" s="74">
        <v>21</v>
      </c>
      <c r="W33" s="74">
        <v>60</v>
      </c>
      <c r="X33" s="74" t="s">
        <v>97</v>
      </c>
      <c r="Y33" s="71"/>
      <c r="Z33" s="71"/>
      <c r="AA33" s="71"/>
      <c r="AB33"/>
      <c r="AC33"/>
      <c r="AD33"/>
      <c r="AE33"/>
      <c r="AF33"/>
      <c r="AG33"/>
    </row>
    <row r="34" spans="1:33" s="18" customFormat="1" ht="15.7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82" t="str">
        <f t="shared" ref="L34:L48" si="7">IFERROR(IF(M34&gt;0,M34,M34+365),"")</f>
        <v/>
      </c>
      <c r="M34" s="82" t="str">
        <f t="shared" ref="M34:M48" si="8">IFERROR(N34-264,"")</f>
        <v/>
      </c>
      <c r="N34" s="82" t="str">
        <f t="shared" ref="N34:N48" si="9">IFERROR(B13-DATE(YEAR(B13),1,0),"")</f>
        <v/>
      </c>
      <c r="O34" s="83" t="e">
        <f t="shared" ref="O34:O48" si="10">L34*S34</f>
        <v>#VALUE!</v>
      </c>
      <c r="P34" s="90" t="e">
        <f t="shared" ref="P34:P48" si="11" xml:space="preserve"> IFERROR(IF(A13="2009-2010",E13,NA()),NA())</f>
        <v>#N/A</v>
      </c>
      <c r="Q34" s="90" t="e">
        <f t="shared" ref="Q34:Q48" si="12" xml:space="preserve"> IFERROR(IF(A13="2010-2011",E13,NA()),NA())</f>
        <v>#N/A</v>
      </c>
      <c r="R34" s="90" t="e">
        <f t="shared" ref="R34:R48" si="13" xml:space="preserve"> IFERROR(IF(A13="2011-2012",E13,NA()),NA())</f>
        <v>#N/A</v>
      </c>
      <c r="S34" s="74">
        <v>1</v>
      </c>
      <c r="T34" s="74"/>
      <c r="U34" s="74"/>
      <c r="V34" s="74">
        <v>52</v>
      </c>
      <c r="W34" s="74">
        <v>60</v>
      </c>
      <c r="X34" s="74" t="s">
        <v>98</v>
      </c>
      <c r="Y34" s="71"/>
      <c r="Z34" s="71"/>
      <c r="AA34" s="71"/>
      <c r="AB34"/>
      <c r="AC34"/>
      <c r="AD34"/>
      <c r="AE34"/>
      <c r="AF34"/>
      <c r="AG34"/>
    </row>
    <row r="35" spans="1:33" s="18" customFormat="1" ht="15.7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82" t="str">
        <f t="shared" si="7"/>
        <v/>
      </c>
      <c r="M35" s="82" t="str">
        <f t="shared" si="8"/>
        <v/>
      </c>
      <c r="N35" s="82" t="str">
        <f t="shared" si="9"/>
        <v/>
      </c>
      <c r="O35" s="83" t="e">
        <f t="shared" si="10"/>
        <v>#VALUE!</v>
      </c>
      <c r="P35" s="90" t="e">
        <f t="shared" si="11"/>
        <v>#N/A</v>
      </c>
      <c r="Q35" s="90" t="e">
        <f t="shared" si="12"/>
        <v>#N/A</v>
      </c>
      <c r="R35" s="90" t="e">
        <f t="shared" si="13"/>
        <v>#N/A</v>
      </c>
      <c r="S35" s="74">
        <v>1</v>
      </c>
      <c r="T35" s="74"/>
      <c r="U35" s="74"/>
      <c r="V35" s="74">
        <v>82</v>
      </c>
      <c r="W35" s="74">
        <v>60</v>
      </c>
      <c r="X35" s="74" t="s">
        <v>99</v>
      </c>
      <c r="Y35" s="71"/>
      <c r="Z35" s="71"/>
      <c r="AA35" s="71"/>
      <c r="AB35"/>
      <c r="AC35"/>
      <c r="AD35"/>
      <c r="AE35"/>
      <c r="AF35"/>
      <c r="AG35"/>
    </row>
    <row r="36" spans="1:33" s="18" customFormat="1" ht="15.7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82" t="str">
        <f t="shared" si="7"/>
        <v/>
      </c>
      <c r="M36" s="82" t="str">
        <f t="shared" si="8"/>
        <v/>
      </c>
      <c r="N36" s="82" t="str">
        <f t="shared" si="9"/>
        <v/>
      </c>
      <c r="O36" s="83" t="e">
        <f t="shared" si="10"/>
        <v>#VALUE!</v>
      </c>
      <c r="P36" s="90" t="e">
        <f t="shared" si="11"/>
        <v>#N/A</v>
      </c>
      <c r="Q36" s="90" t="e">
        <f t="shared" si="12"/>
        <v>#N/A</v>
      </c>
      <c r="R36" s="90" t="e">
        <f t="shared" si="13"/>
        <v>#N/A</v>
      </c>
      <c r="S36" s="74">
        <v>1</v>
      </c>
      <c r="T36" s="74"/>
      <c r="U36" s="74"/>
      <c r="V36" s="74">
        <v>113</v>
      </c>
      <c r="W36" s="74">
        <v>60</v>
      </c>
      <c r="X36" s="74" t="s">
        <v>100</v>
      </c>
      <c r="Y36" s="71"/>
      <c r="Z36" s="71"/>
      <c r="AA36" s="71"/>
      <c r="AB36"/>
      <c r="AC36"/>
      <c r="AD36"/>
      <c r="AE36"/>
      <c r="AF36"/>
      <c r="AG36"/>
    </row>
    <row r="37" spans="1:33" s="18" customFormat="1" ht="15.7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82" t="str">
        <f t="shared" si="7"/>
        <v/>
      </c>
      <c r="M37" s="82" t="str">
        <f t="shared" si="8"/>
        <v/>
      </c>
      <c r="N37" s="82" t="str">
        <f t="shared" si="9"/>
        <v/>
      </c>
      <c r="O37" s="83" t="e">
        <f t="shared" si="10"/>
        <v>#VALUE!</v>
      </c>
      <c r="P37" s="90" t="e">
        <f t="shared" si="11"/>
        <v>#N/A</v>
      </c>
      <c r="Q37" s="90" t="e">
        <f t="shared" si="12"/>
        <v>#N/A</v>
      </c>
      <c r="R37" s="90" t="e">
        <f t="shared" si="13"/>
        <v>#N/A</v>
      </c>
      <c r="S37" s="74">
        <v>1</v>
      </c>
      <c r="T37" s="74"/>
      <c r="U37" s="74"/>
      <c r="V37" s="74">
        <v>144</v>
      </c>
      <c r="W37" s="74">
        <v>60</v>
      </c>
      <c r="X37" s="74" t="s">
        <v>101</v>
      </c>
      <c r="Y37" s="71"/>
      <c r="Z37" s="71"/>
      <c r="AA37" s="71"/>
      <c r="AB37"/>
      <c r="AC37"/>
      <c r="AD37"/>
      <c r="AE37"/>
      <c r="AF37"/>
      <c r="AG37"/>
    </row>
    <row r="38" spans="1:33" s="18" customFormat="1" ht="15.7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82" t="str">
        <f t="shared" si="7"/>
        <v/>
      </c>
      <c r="M38" s="82" t="str">
        <f t="shared" si="8"/>
        <v/>
      </c>
      <c r="N38" s="82" t="str">
        <f t="shared" si="9"/>
        <v/>
      </c>
      <c r="O38" s="83" t="e">
        <f t="shared" si="10"/>
        <v>#VALUE!</v>
      </c>
      <c r="P38" s="90" t="e">
        <f t="shared" si="11"/>
        <v>#N/A</v>
      </c>
      <c r="Q38" s="90" t="e">
        <f t="shared" si="12"/>
        <v>#N/A</v>
      </c>
      <c r="R38" s="90" t="e">
        <f t="shared" si="13"/>
        <v>#N/A</v>
      </c>
      <c r="S38" s="74">
        <v>1</v>
      </c>
      <c r="T38" s="74"/>
      <c r="U38" s="74"/>
      <c r="V38" s="74">
        <v>172</v>
      </c>
      <c r="W38" s="74">
        <v>60</v>
      </c>
      <c r="X38" s="74" t="s">
        <v>102</v>
      </c>
      <c r="Y38" s="71"/>
      <c r="Z38" s="71"/>
      <c r="AA38" s="71"/>
      <c r="AB38"/>
      <c r="AC38"/>
      <c r="AD38"/>
      <c r="AE38"/>
      <c r="AF38"/>
      <c r="AG38"/>
    </row>
    <row r="39" spans="1:33" s="18" customFormat="1" ht="15.7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82" t="str">
        <f t="shared" si="7"/>
        <v/>
      </c>
      <c r="M39" s="82" t="str">
        <f t="shared" si="8"/>
        <v/>
      </c>
      <c r="N39" s="82" t="str">
        <f t="shared" si="9"/>
        <v/>
      </c>
      <c r="O39" s="83" t="e">
        <f t="shared" si="10"/>
        <v>#VALUE!</v>
      </c>
      <c r="P39" s="90" t="e">
        <f t="shared" si="11"/>
        <v>#N/A</v>
      </c>
      <c r="Q39" s="90" t="e">
        <f t="shared" si="12"/>
        <v>#N/A</v>
      </c>
      <c r="R39" s="90" t="e">
        <f t="shared" si="13"/>
        <v>#N/A</v>
      </c>
      <c r="S39" s="74">
        <v>1</v>
      </c>
      <c r="T39" s="74"/>
      <c r="U39" s="74"/>
      <c r="V39" s="74">
        <v>203</v>
      </c>
      <c r="W39" s="74">
        <v>60</v>
      </c>
      <c r="X39" s="74" t="s">
        <v>103</v>
      </c>
      <c r="Y39" s="71"/>
      <c r="Z39" s="71"/>
      <c r="AA39" s="71"/>
      <c r="AB39"/>
      <c r="AC39"/>
      <c r="AD39"/>
      <c r="AE39"/>
      <c r="AF39"/>
      <c r="AG39"/>
    </row>
    <row r="40" spans="1:33" s="18" customFormat="1" ht="15.7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82" t="str">
        <f t="shared" si="7"/>
        <v/>
      </c>
      <c r="M40" s="82" t="str">
        <f t="shared" si="8"/>
        <v/>
      </c>
      <c r="N40" s="82" t="str">
        <f t="shared" si="9"/>
        <v/>
      </c>
      <c r="O40" s="83" t="e">
        <f t="shared" si="10"/>
        <v>#VALUE!</v>
      </c>
      <c r="P40" s="90" t="e">
        <f t="shared" si="11"/>
        <v>#N/A</v>
      </c>
      <c r="Q40" s="90" t="e">
        <f t="shared" si="12"/>
        <v>#N/A</v>
      </c>
      <c r="R40" s="90" t="e">
        <f t="shared" si="13"/>
        <v>#N/A</v>
      </c>
      <c r="S40" s="74">
        <v>1</v>
      </c>
      <c r="T40" s="74"/>
      <c r="U40" s="74"/>
      <c r="V40" s="74">
        <v>233</v>
      </c>
      <c r="W40" s="74">
        <v>60</v>
      </c>
      <c r="X40" s="74" t="s">
        <v>104</v>
      </c>
      <c r="Y40" s="71"/>
      <c r="Z40" s="71"/>
      <c r="AA40" s="71"/>
      <c r="AB40"/>
      <c r="AC40"/>
      <c r="AD40"/>
      <c r="AE40"/>
      <c r="AF40"/>
      <c r="AG40"/>
    </row>
    <row r="41" spans="1:33" s="18" customFormat="1" ht="15.7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82" t="str">
        <f t="shared" si="7"/>
        <v/>
      </c>
      <c r="M41" s="82" t="str">
        <f t="shared" si="8"/>
        <v/>
      </c>
      <c r="N41" s="82" t="str">
        <f t="shared" si="9"/>
        <v/>
      </c>
      <c r="O41" s="83" t="e">
        <f t="shared" si="10"/>
        <v>#VALUE!</v>
      </c>
      <c r="P41" s="90" t="e">
        <f t="shared" si="11"/>
        <v>#N/A</v>
      </c>
      <c r="Q41" s="90" t="e">
        <f t="shared" si="12"/>
        <v>#N/A</v>
      </c>
      <c r="R41" s="90" t="e">
        <f t="shared" si="13"/>
        <v>#N/A</v>
      </c>
      <c r="S41" s="74">
        <v>1</v>
      </c>
      <c r="T41" s="74"/>
      <c r="U41" s="74"/>
      <c r="V41" s="74">
        <v>264</v>
      </c>
      <c r="W41" s="74">
        <v>60</v>
      </c>
      <c r="X41" s="74" t="s">
        <v>105</v>
      </c>
      <c r="Y41" s="71"/>
      <c r="Z41" s="71"/>
      <c r="AA41" s="71"/>
      <c r="AB41"/>
      <c r="AC41"/>
      <c r="AD41"/>
      <c r="AE41"/>
      <c r="AF41"/>
      <c r="AG41"/>
    </row>
    <row r="42" spans="1:33" s="18" customFormat="1" ht="15.7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82" t="str">
        <f t="shared" si="7"/>
        <v/>
      </c>
      <c r="M42" s="82" t="str">
        <f t="shared" si="8"/>
        <v/>
      </c>
      <c r="N42" s="82" t="str">
        <f t="shared" si="9"/>
        <v/>
      </c>
      <c r="O42" s="83" t="e">
        <f t="shared" si="10"/>
        <v>#VALUE!</v>
      </c>
      <c r="P42" s="90" t="e">
        <f t="shared" si="11"/>
        <v>#N/A</v>
      </c>
      <c r="Q42" s="90" t="e">
        <f t="shared" si="12"/>
        <v>#N/A</v>
      </c>
      <c r="R42" s="90" t="e">
        <f t="shared" si="13"/>
        <v>#N/A</v>
      </c>
      <c r="S42" s="74">
        <v>1</v>
      </c>
      <c r="T42" s="74"/>
      <c r="U42" s="74"/>
      <c r="V42" s="74">
        <v>294</v>
      </c>
      <c r="W42" s="74">
        <v>60</v>
      </c>
      <c r="X42" s="74" t="s">
        <v>106</v>
      </c>
      <c r="Y42" s="71"/>
      <c r="Z42" s="71"/>
      <c r="AA42" s="71"/>
      <c r="AB42"/>
      <c r="AC42"/>
      <c r="AD42"/>
      <c r="AE42"/>
      <c r="AF42"/>
      <c r="AG42"/>
    </row>
    <row r="43" spans="1:33" s="18" customFormat="1" ht="15.7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82" t="str">
        <f t="shared" si="7"/>
        <v/>
      </c>
      <c r="M43" s="82" t="str">
        <f t="shared" si="8"/>
        <v/>
      </c>
      <c r="N43" s="82" t="str">
        <f t="shared" si="9"/>
        <v/>
      </c>
      <c r="O43" s="83" t="e">
        <f t="shared" si="10"/>
        <v>#VALUE!</v>
      </c>
      <c r="P43" s="90" t="e">
        <f t="shared" si="11"/>
        <v>#N/A</v>
      </c>
      <c r="Q43" s="90" t="e">
        <f t="shared" si="12"/>
        <v>#N/A</v>
      </c>
      <c r="R43" s="90" t="e">
        <f t="shared" si="13"/>
        <v>#N/A</v>
      </c>
      <c r="S43" s="74">
        <v>1</v>
      </c>
      <c r="T43" s="74"/>
      <c r="U43" s="74"/>
      <c r="V43" s="74">
        <v>325</v>
      </c>
      <c r="W43" s="74">
        <v>60</v>
      </c>
      <c r="X43" s="74" t="s">
        <v>107</v>
      </c>
      <c r="Y43" s="71"/>
      <c r="Z43" s="71"/>
      <c r="AA43" s="71"/>
      <c r="AB43"/>
      <c r="AC43"/>
      <c r="AD43"/>
      <c r="AE43"/>
      <c r="AF43"/>
      <c r="AG43"/>
    </row>
    <row r="44" spans="1:33" s="18" customFormat="1" ht="15.7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82" t="str">
        <f t="shared" si="7"/>
        <v/>
      </c>
      <c r="M44" s="82" t="str">
        <f t="shared" si="8"/>
        <v/>
      </c>
      <c r="N44" s="82" t="str">
        <f t="shared" si="9"/>
        <v/>
      </c>
      <c r="O44" s="83" t="e">
        <f t="shared" si="10"/>
        <v>#VALUE!</v>
      </c>
      <c r="P44" s="90" t="e">
        <f t="shared" si="11"/>
        <v>#N/A</v>
      </c>
      <c r="Q44" s="90" t="e">
        <f t="shared" si="12"/>
        <v>#N/A</v>
      </c>
      <c r="R44" s="90" t="e">
        <f t="shared" si="13"/>
        <v>#N/A</v>
      </c>
      <c r="S44" s="74">
        <v>1</v>
      </c>
      <c r="T44" s="74"/>
      <c r="U44" s="74"/>
      <c r="V44" s="74">
        <v>356</v>
      </c>
      <c r="W44" s="74">
        <v>60</v>
      </c>
      <c r="X44" s="74" t="s">
        <v>108</v>
      </c>
      <c r="Y44" s="71"/>
      <c r="Z44" s="71"/>
      <c r="AA44" s="71"/>
      <c r="AB44"/>
      <c r="AC44"/>
      <c r="AD44"/>
      <c r="AE44"/>
      <c r="AF44"/>
      <c r="AG44"/>
    </row>
    <row r="45" spans="1:33" s="18" customFormat="1" ht="15.7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82" t="str">
        <f t="shared" si="7"/>
        <v/>
      </c>
      <c r="M45" s="82" t="str">
        <f t="shared" si="8"/>
        <v/>
      </c>
      <c r="N45" s="82" t="str">
        <f t="shared" si="9"/>
        <v/>
      </c>
      <c r="O45" s="83" t="e">
        <f t="shared" si="10"/>
        <v>#VALUE!</v>
      </c>
      <c r="P45" s="90" t="e">
        <f t="shared" si="11"/>
        <v>#N/A</v>
      </c>
      <c r="Q45" s="90" t="e">
        <f t="shared" si="12"/>
        <v>#N/A</v>
      </c>
      <c r="R45" s="90" t="e">
        <f t="shared" si="13"/>
        <v>#N/A</v>
      </c>
      <c r="S45" s="74">
        <v>1</v>
      </c>
      <c r="T45" s="74"/>
      <c r="U45" s="74"/>
      <c r="V45" s="74"/>
      <c r="W45" s="74"/>
      <c r="X45" s="74"/>
      <c r="Y45" s="71"/>
      <c r="Z45" s="71"/>
      <c r="AA45" s="71"/>
      <c r="AB45"/>
      <c r="AC45"/>
      <c r="AD45"/>
      <c r="AE45"/>
      <c r="AF45"/>
      <c r="AG45"/>
    </row>
    <row r="46" spans="1:33" s="18" customFormat="1" ht="15.7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82" t="str">
        <f t="shared" si="7"/>
        <v/>
      </c>
      <c r="M46" s="82" t="str">
        <f t="shared" si="8"/>
        <v/>
      </c>
      <c r="N46" s="82" t="str">
        <f t="shared" si="9"/>
        <v/>
      </c>
      <c r="O46" s="83" t="e">
        <f t="shared" si="10"/>
        <v>#VALUE!</v>
      </c>
      <c r="P46" s="90" t="e">
        <f t="shared" si="11"/>
        <v>#N/A</v>
      </c>
      <c r="Q46" s="90" t="e">
        <f t="shared" si="12"/>
        <v>#N/A</v>
      </c>
      <c r="R46" s="90" t="e">
        <f t="shared" si="13"/>
        <v>#N/A</v>
      </c>
      <c r="S46" s="74">
        <v>1</v>
      </c>
      <c r="T46" s="86"/>
      <c r="U46" s="86"/>
      <c r="V46" s="86"/>
      <c r="W46" s="82"/>
      <c r="X46" s="70"/>
      <c r="Y46" s="71"/>
      <c r="Z46" s="71"/>
      <c r="AA46" s="71"/>
      <c r="AB46"/>
      <c r="AC46"/>
      <c r="AD46"/>
      <c r="AE46"/>
      <c r="AF46"/>
      <c r="AG46"/>
    </row>
    <row r="47" spans="1:33" s="18" customFormat="1" ht="15.7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82" t="str">
        <f t="shared" si="7"/>
        <v/>
      </c>
      <c r="M47" s="82" t="str">
        <f t="shared" si="8"/>
        <v/>
      </c>
      <c r="N47" s="82" t="str">
        <f t="shared" si="9"/>
        <v/>
      </c>
      <c r="O47" s="83" t="e">
        <f t="shared" si="10"/>
        <v>#VALUE!</v>
      </c>
      <c r="P47" s="90" t="e">
        <f t="shared" si="11"/>
        <v>#N/A</v>
      </c>
      <c r="Q47" s="90" t="e">
        <f t="shared" si="12"/>
        <v>#N/A</v>
      </c>
      <c r="R47" s="90" t="e">
        <f t="shared" si="13"/>
        <v>#N/A</v>
      </c>
      <c r="S47" s="74">
        <v>1</v>
      </c>
      <c r="T47" s="86"/>
      <c r="U47" s="86"/>
      <c r="V47" s="86"/>
      <c r="W47" s="82"/>
      <c r="X47" s="70"/>
      <c r="Y47" s="71"/>
      <c r="Z47" s="71"/>
      <c r="AA47" s="71"/>
      <c r="AB47"/>
      <c r="AC47"/>
      <c r="AD47"/>
      <c r="AE47"/>
      <c r="AF47"/>
      <c r="AG47"/>
    </row>
    <row r="48" spans="1:33" s="18" customFormat="1" ht="15.7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82" t="str">
        <f t="shared" si="7"/>
        <v/>
      </c>
      <c r="M48" s="82" t="str">
        <f t="shared" si="8"/>
        <v/>
      </c>
      <c r="N48" s="82" t="str">
        <f t="shared" si="9"/>
        <v/>
      </c>
      <c r="O48" s="83" t="e">
        <f t="shared" si="10"/>
        <v>#VALUE!</v>
      </c>
      <c r="P48" s="90" t="e">
        <f t="shared" si="11"/>
        <v>#N/A</v>
      </c>
      <c r="Q48" s="90" t="e">
        <f t="shared" si="12"/>
        <v>#N/A</v>
      </c>
      <c r="R48" s="90" t="e">
        <f t="shared" si="13"/>
        <v>#N/A</v>
      </c>
      <c r="S48" s="74">
        <v>1</v>
      </c>
      <c r="T48" s="86"/>
      <c r="U48" s="86"/>
      <c r="V48" s="86"/>
      <c r="W48" s="82"/>
      <c r="X48" s="70"/>
      <c r="Y48" s="71"/>
      <c r="Z48" s="71"/>
      <c r="AA48" s="71"/>
      <c r="AB48"/>
      <c r="AC48"/>
      <c r="AD48"/>
      <c r="AE48"/>
      <c r="AF48"/>
      <c r="AG48"/>
    </row>
    <row r="49" spans="1:33" s="18" customFormat="1" ht="1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1"/>
      <c r="Y49" s="71"/>
      <c r="Z49" s="71"/>
      <c r="AA49" s="71"/>
      <c r="AB49"/>
      <c r="AC49"/>
      <c r="AD49"/>
      <c r="AE49"/>
      <c r="AF49"/>
      <c r="AG49"/>
    </row>
    <row r="50" spans="1:33" s="18" customFormat="1" ht="1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1"/>
      <c r="Y50" s="71"/>
      <c r="Z50" s="71"/>
      <c r="AA50" s="71"/>
      <c r="AB50"/>
      <c r="AC50"/>
      <c r="AD50"/>
      <c r="AE50"/>
      <c r="AF50"/>
      <c r="AG50"/>
    </row>
    <row r="51" spans="1:33" s="18" customFormat="1" ht="15.75">
      <c r="A51" s="31"/>
      <c r="B51" s="31"/>
      <c r="C51" s="31"/>
      <c r="D51" s="31"/>
      <c r="E51" s="31"/>
      <c r="F51" s="31"/>
      <c r="G51" s="31"/>
      <c r="H51" s="31"/>
      <c r="I51" s="31"/>
      <c r="J51" s="35"/>
      <c r="K51" s="35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1"/>
      <c r="Y51" s="71"/>
      <c r="Z51" s="71"/>
      <c r="AA51" s="71"/>
      <c r="AB51"/>
      <c r="AC51"/>
      <c r="AD51"/>
      <c r="AE51"/>
      <c r="AF51"/>
      <c r="AG51"/>
    </row>
    <row r="52" spans="1:33" s="18" customFormat="1" ht="15">
      <c r="A52" s="31"/>
      <c r="B52" s="31"/>
      <c r="C52" s="31"/>
      <c r="D52" s="31"/>
      <c r="E52" s="31"/>
      <c r="F52" s="31"/>
      <c r="G52" s="31"/>
      <c r="H52" s="31"/>
      <c r="I52" s="31"/>
      <c r="J52" s="32"/>
      <c r="K52" s="32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1"/>
      <c r="Y52" s="71"/>
      <c r="Z52" s="71"/>
      <c r="AA52" s="71"/>
      <c r="AB52"/>
      <c r="AC52"/>
      <c r="AD52"/>
      <c r="AE52"/>
      <c r="AF52"/>
      <c r="AG52"/>
    </row>
    <row r="53" spans="1:33" s="18" customFormat="1" ht="15">
      <c r="A53" s="31"/>
      <c r="B53" s="31"/>
      <c r="C53" s="31"/>
      <c r="D53" s="31"/>
      <c r="E53" s="31"/>
      <c r="F53" s="31"/>
      <c r="G53" s="31"/>
      <c r="H53" s="31"/>
      <c r="I53" s="31"/>
      <c r="J53" s="32"/>
      <c r="K53" s="32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1"/>
      <c r="Y53" s="71"/>
      <c r="Z53" s="71"/>
      <c r="AA53" s="71"/>
      <c r="AB53"/>
      <c r="AC53"/>
      <c r="AD53"/>
      <c r="AE53"/>
      <c r="AF53"/>
      <c r="AG53"/>
    </row>
    <row r="54" spans="1:33" s="18" customFormat="1" ht="15.75">
      <c r="A54" s="31"/>
      <c r="B54" s="31"/>
      <c r="C54" s="31"/>
      <c r="D54" s="31"/>
      <c r="E54" s="31"/>
      <c r="F54" s="31"/>
      <c r="G54" s="31"/>
      <c r="H54" s="31"/>
      <c r="I54" s="31"/>
      <c r="J54" s="32"/>
      <c r="K54" s="32"/>
      <c r="L54" s="93" t="s">
        <v>23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1"/>
      <c r="Y54" s="71"/>
      <c r="Z54" s="71"/>
      <c r="AA54" s="71"/>
      <c r="AB54"/>
      <c r="AC54"/>
      <c r="AD54"/>
      <c r="AE54"/>
      <c r="AF54"/>
      <c r="AG54"/>
    </row>
    <row r="55" spans="1:33" s="18" customFormat="1" ht="15.75">
      <c r="A55" s="31"/>
      <c r="B55" s="31"/>
      <c r="C55" s="31"/>
      <c r="D55" s="31"/>
      <c r="E55" s="31"/>
      <c r="F55" s="31"/>
      <c r="G55" s="31"/>
      <c r="H55" s="31"/>
      <c r="I55" s="31"/>
      <c r="J55" s="32"/>
      <c r="K55" s="32"/>
      <c r="L55" s="93" t="s">
        <v>63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1"/>
      <c r="Y55" s="71"/>
      <c r="Z55" s="71"/>
      <c r="AA55" s="71"/>
      <c r="AB55"/>
      <c r="AC55"/>
      <c r="AD55"/>
      <c r="AE55"/>
      <c r="AF55"/>
      <c r="AG55"/>
    </row>
    <row r="56" spans="1:33" s="18" customFormat="1" ht="15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94" t="s">
        <v>28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1"/>
      <c r="Y56" s="71"/>
      <c r="Z56" s="71"/>
      <c r="AA56" s="71"/>
      <c r="AB56"/>
      <c r="AC56"/>
      <c r="AD56"/>
      <c r="AE56"/>
      <c r="AF56"/>
      <c r="AG56"/>
    </row>
    <row r="57" spans="1:33" s="18" customFormat="1" ht="15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95" t="s">
        <v>29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1"/>
      <c r="Y57" s="71"/>
      <c r="Z57" s="71"/>
      <c r="AA57" s="71"/>
      <c r="AB57"/>
      <c r="AC57"/>
      <c r="AD57"/>
      <c r="AE57"/>
      <c r="AF57"/>
      <c r="AG57"/>
    </row>
    <row r="58" spans="1:33" s="18" customFormat="1" ht="15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95" t="s">
        <v>64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1"/>
      <c r="Y58" s="71"/>
      <c r="Z58" s="71"/>
      <c r="AA58" s="71"/>
      <c r="AB58"/>
      <c r="AC58"/>
      <c r="AD58"/>
      <c r="AE58"/>
      <c r="AF58"/>
      <c r="AG58"/>
    </row>
    <row r="59" spans="1:33" s="18" customFormat="1" ht="15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94" t="s">
        <v>30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1"/>
      <c r="Y59" s="71"/>
      <c r="Z59" s="71"/>
      <c r="AA59" s="71"/>
      <c r="AB59"/>
      <c r="AC59"/>
      <c r="AD59"/>
      <c r="AE59"/>
      <c r="AF59"/>
      <c r="AG59"/>
    </row>
    <row r="60" spans="1:33" s="18" customFormat="1" ht="1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96" t="s">
        <v>32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1"/>
      <c r="Y60" s="71"/>
      <c r="Z60" s="71"/>
      <c r="AA60" s="71"/>
      <c r="AB60"/>
      <c r="AC60"/>
      <c r="AD60"/>
      <c r="AE60"/>
      <c r="AF60"/>
      <c r="AG60"/>
    </row>
    <row r="61" spans="1:33" s="18" customFormat="1" ht="1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96" t="s">
        <v>33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1"/>
      <c r="Y61" s="71"/>
      <c r="Z61" s="71"/>
      <c r="AA61" s="71"/>
      <c r="AB61"/>
      <c r="AC61"/>
      <c r="AD61"/>
      <c r="AE61"/>
      <c r="AF61"/>
      <c r="AG61"/>
    </row>
    <row r="62" spans="1:33" s="18" customFormat="1" ht="1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96" t="s">
        <v>34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1"/>
      <c r="Y62" s="71"/>
      <c r="Z62" s="71"/>
      <c r="AA62" s="71"/>
      <c r="AB62"/>
      <c r="AC62"/>
      <c r="AD62"/>
      <c r="AE62"/>
      <c r="AF62"/>
      <c r="AG62"/>
    </row>
    <row r="63" spans="1:33" s="18" customFormat="1" ht="1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96" t="s">
        <v>35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1"/>
      <c r="Y63" s="71"/>
      <c r="Z63" s="71"/>
      <c r="AA63" s="71"/>
      <c r="AB63"/>
      <c r="AC63"/>
      <c r="AD63"/>
      <c r="AE63"/>
      <c r="AF63"/>
      <c r="AG63"/>
    </row>
    <row r="64" spans="1:33" s="18" customFormat="1" ht="15.75">
      <c r="A64" s="343"/>
      <c r="B64" s="343"/>
      <c r="C64" s="32"/>
      <c r="D64" s="32"/>
      <c r="E64" s="32"/>
      <c r="F64" s="32"/>
      <c r="G64" s="32"/>
      <c r="H64" s="32"/>
      <c r="I64" s="32"/>
      <c r="J64" s="32"/>
      <c r="K64" s="32"/>
      <c r="L64" s="96" t="s">
        <v>90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1"/>
      <c r="Y64" s="71"/>
      <c r="Z64" s="71"/>
      <c r="AA64" s="71"/>
      <c r="AB64"/>
      <c r="AC64"/>
      <c r="AD64"/>
      <c r="AE64"/>
      <c r="AF64"/>
      <c r="AG64"/>
    </row>
    <row r="65" spans="1:33" s="18" customFormat="1" ht="1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96" t="s">
        <v>36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1"/>
      <c r="Y65" s="71"/>
      <c r="Z65" s="71"/>
      <c r="AA65" s="71"/>
      <c r="AB65"/>
      <c r="AC65"/>
      <c r="AD65"/>
      <c r="AE65"/>
      <c r="AF65"/>
      <c r="AG65"/>
    </row>
    <row r="66" spans="1:33" s="18" customFormat="1" ht="1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96" t="s">
        <v>37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1"/>
      <c r="Y66" s="71"/>
      <c r="Z66" s="71"/>
      <c r="AA66" s="71"/>
      <c r="AB66"/>
      <c r="AC66"/>
      <c r="AD66"/>
      <c r="AE66"/>
      <c r="AF66"/>
      <c r="AG66"/>
    </row>
    <row r="67" spans="1:33" s="18" customFormat="1" ht="1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96" t="s">
        <v>38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1"/>
      <c r="Y67" s="71"/>
      <c r="Z67" s="71"/>
      <c r="AA67" s="71"/>
      <c r="AB67"/>
      <c r="AC67"/>
      <c r="AD67"/>
      <c r="AE67"/>
      <c r="AF67"/>
      <c r="AG67"/>
    </row>
    <row r="68" spans="1:33" s="18" customFormat="1" ht="1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96" t="s">
        <v>89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1"/>
      <c r="Y68" s="71"/>
      <c r="Z68" s="71"/>
      <c r="AA68" s="71"/>
      <c r="AB68"/>
      <c r="AC68"/>
      <c r="AD68"/>
      <c r="AE68"/>
      <c r="AF68"/>
      <c r="AG68"/>
    </row>
    <row r="69" spans="1:33" s="18" customFormat="1" ht="1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96" t="s">
        <v>39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1"/>
      <c r="Y69" s="71"/>
      <c r="Z69" s="71"/>
      <c r="AA69" s="71"/>
      <c r="AB69"/>
      <c r="AC69"/>
      <c r="AD69"/>
      <c r="AE69"/>
      <c r="AF69"/>
      <c r="AG69"/>
    </row>
    <row r="70" spans="1:33" s="18" customFormat="1" ht="1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96" t="s">
        <v>40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1"/>
      <c r="Y70" s="71"/>
      <c r="Z70" s="71"/>
      <c r="AA70" s="71"/>
      <c r="AB70"/>
      <c r="AC70"/>
      <c r="AD70"/>
      <c r="AE70"/>
      <c r="AF70"/>
      <c r="AG70"/>
    </row>
    <row r="71" spans="1:33" s="18" customFormat="1" ht="1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96" t="s">
        <v>41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1"/>
      <c r="Y71" s="71"/>
      <c r="Z71" s="71"/>
      <c r="AA71" s="71"/>
      <c r="AB71"/>
      <c r="AC71"/>
      <c r="AD71"/>
      <c r="AE71"/>
      <c r="AF71"/>
      <c r="AG71"/>
    </row>
    <row r="72" spans="1:33" s="18" customFormat="1" ht="15.75" thickBo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70" t="s">
        <v>88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1"/>
      <c r="Y72" s="71"/>
      <c r="Z72" s="71"/>
      <c r="AA72" s="71"/>
      <c r="AB72"/>
      <c r="AC72"/>
      <c r="AD72"/>
      <c r="AE72"/>
      <c r="AF72"/>
      <c r="AG72"/>
    </row>
    <row r="73" spans="1:33" s="18" customFormat="1" ht="15" customHeight="1" thickBot="1">
      <c r="A73" s="340" t="s">
        <v>66</v>
      </c>
      <c r="B73" s="341"/>
      <c r="C73" s="341"/>
      <c r="D73" s="341"/>
      <c r="E73" s="341"/>
      <c r="F73" s="341"/>
      <c r="G73" s="341"/>
      <c r="H73" s="341"/>
      <c r="I73" s="341"/>
      <c r="J73" s="341"/>
      <c r="K73" s="342"/>
      <c r="L73" s="96" t="s">
        <v>42</v>
      </c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1"/>
      <c r="Y73" s="71"/>
      <c r="Z73" s="71"/>
      <c r="AA73" s="71"/>
      <c r="AB73"/>
      <c r="AC73"/>
      <c r="AD73"/>
      <c r="AE73"/>
      <c r="AF73"/>
      <c r="AG73"/>
    </row>
    <row r="74" spans="1:33" s="18" customFormat="1" ht="15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1"/>
      <c r="L74" s="70" t="s">
        <v>43</v>
      </c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1"/>
      <c r="Y74" s="71"/>
      <c r="Z74" s="71"/>
      <c r="AA74" s="71"/>
      <c r="AB74"/>
      <c r="AC74"/>
      <c r="AD74"/>
      <c r="AE74"/>
      <c r="AF74"/>
      <c r="AG74"/>
    </row>
    <row r="75" spans="1:33" s="18" customFormat="1" ht="15">
      <c r="A75" s="22"/>
      <c r="B75" s="23"/>
      <c r="C75" s="23"/>
      <c r="D75" s="23"/>
      <c r="E75" s="23"/>
      <c r="F75" s="23"/>
      <c r="G75" s="23"/>
      <c r="H75" s="23"/>
      <c r="I75" s="23"/>
      <c r="J75" s="23"/>
      <c r="K75" s="24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1"/>
      <c r="Y75" s="71"/>
      <c r="Z75" s="71"/>
      <c r="AA75" s="71"/>
      <c r="AB75"/>
      <c r="AC75"/>
      <c r="AD75"/>
      <c r="AE75"/>
      <c r="AF75"/>
      <c r="AG75"/>
    </row>
    <row r="76" spans="1:33" s="18" customFormat="1" ht="15">
      <c r="A76" s="22"/>
      <c r="B76" s="23"/>
      <c r="C76" s="23"/>
      <c r="D76" s="23"/>
      <c r="E76" s="23"/>
      <c r="F76" s="23"/>
      <c r="G76" s="23"/>
      <c r="H76" s="23"/>
      <c r="I76" s="23"/>
      <c r="J76" s="23"/>
      <c r="K76" s="24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1"/>
      <c r="Y76" s="71"/>
      <c r="Z76" s="71"/>
      <c r="AA76" s="71"/>
      <c r="AB76"/>
      <c r="AC76"/>
      <c r="AD76"/>
      <c r="AE76"/>
      <c r="AF76"/>
      <c r="AG76"/>
    </row>
    <row r="77" spans="1:33" s="18" customFormat="1" ht="15">
      <c r="A77" s="22"/>
      <c r="B77" s="23"/>
      <c r="C77" s="23"/>
      <c r="D77" s="23"/>
      <c r="E77" s="23"/>
      <c r="F77" s="23"/>
      <c r="G77" s="23"/>
      <c r="H77" s="23"/>
      <c r="I77" s="23"/>
      <c r="J77" s="23"/>
      <c r="K77" s="24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1"/>
      <c r="Y77" s="71"/>
      <c r="Z77" s="71"/>
      <c r="AA77" s="71"/>
      <c r="AB77"/>
      <c r="AC77"/>
      <c r="AD77"/>
      <c r="AE77"/>
      <c r="AF77"/>
      <c r="AG77"/>
    </row>
    <row r="78" spans="1:33" s="18" customFormat="1" ht="15">
      <c r="A78" s="22"/>
      <c r="B78" s="23"/>
      <c r="C78" s="23"/>
      <c r="D78" s="23"/>
      <c r="E78" s="23"/>
      <c r="F78" s="23"/>
      <c r="G78" s="23"/>
      <c r="H78" s="23"/>
      <c r="I78" s="23"/>
      <c r="J78" s="23"/>
      <c r="K78" s="24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1"/>
      <c r="Y78" s="71"/>
      <c r="Z78" s="71"/>
      <c r="AA78" s="71"/>
      <c r="AB78"/>
      <c r="AC78"/>
      <c r="AD78"/>
      <c r="AE78"/>
      <c r="AF78"/>
      <c r="AG78"/>
    </row>
    <row r="79" spans="1:33" s="18" customFormat="1" ht="15">
      <c r="A79" s="22"/>
      <c r="B79" s="23"/>
      <c r="C79" s="23"/>
      <c r="D79" s="23"/>
      <c r="E79" s="23"/>
      <c r="F79" s="23"/>
      <c r="G79" s="23"/>
      <c r="H79" s="23"/>
      <c r="I79" s="23"/>
      <c r="J79" s="23"/>
      <c r="K79" s="24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1"/>
      <c r="Y79" s="71"/>
      <c r="Z79" s="71"/>
      <c r="AA79" s="71"/>
      <c r="AB79"/>
      <c r="AC79"/>
      <c r="AD79"/>
      <c r="AE79"/>
      <c r="AF79"/>
      <c r="AG79"/>
    </row>
    <row r="80" spans="1:33" s="18" customFormat="1" ht="15">
      <c r="A80" s="22"/>
      <c r="B80" s="23"/>
      <c r="C80" s="23"/>
      <c r="D80" s="23"/>
      <c r="E80" s="23"/>
      <c r="F80" s="23"/>
      <c r="G80" s="23"/>
      <c r="H80" s="23"/>
      <c r="I80" s="23"/>
      <c r="J80" s="23"/>
      <c r="K80" s="24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1"/>
      <c r="Y80" s="71"/>
      <c r="Z80" s="71"/>
      <c r="AA80" s="71"/>
      <c r="AB80"/>
      <c r="AC80"/>
      <c r="AD80"/>
      <c r="AE80"/>
      <c r="AF80"/>
      <c r="AG80"/>
    </row>
    <row r="81" spans="1:33" s="18" customFormat="1" ht="15">
      <c r="A81" s="22"/>
      <c r="B81" s="23"/>
      <c r="C81" s="23"/>
      <c r="D81" s="23"/>
      <c r="E81" s="23"/>
      <c r="F81" s="23"/>
      <c r="G81" s="23"/>
      <c r="H81" s="23"/>
      <c r="I81" s="23"/>
      <c r="J81" s="23"/>
      <c r="K81" s="24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1"/>
      <c r="Y81" s="71"/>
      <c r="Z81" s="71"/>
      <c r="AA81" s="71"/>
      <c r="AB81"/>
      <c r="AC81"/>
      <c r="AD81"/>
      <c r="AE81"/>
      <c r="AF81"/>
      <c r="AG81"/>
    </row>
    <row r="82" spans="1:33" s="18" customFormat="1" ht="15">
      <c r="A82" s="22"/>
      <c r="B82" s="23"/>
      <c r="C82" s="23"/>
      <c r="D82" s="23"/>
      <c r="E82" s="23"/>
      <c r="F82" s="23"/>
      <c r="G82" s="23"/>
      <c r="H82" s="23"/>
      <c r="I82" s="23"/>
      <c r="J82" s="23"/>
      <c r="K82" s="24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1"/>
      <c r="Y82" s="71"/>
      <c r="Z82" s="71"/>
      <c r="AA82" s="71"/>
      <c r="AB82"/>
      <c r="AC82"/>
      <c r="AD82"/>
      <c r="AE82"/>
      <c r="AF82"/>
      <c r="AG82"/>
    </row>
    <row r="83" spans="1:33" s="18" customFormat="1" ht="15.75" thickBot="1">
      <c r="A83" s="25"/>
      <c r="B83" s="26"/>
      <c r="C83" s="26"/>
      <c r="D83" s="26"/>
      <c r="E83" s="26"/>
      <c r="F83" s="26"/>
      <c r="G83" s="26"/>
      <c r="H83" s="26"/>
      <c r="I83" s="26"/>
      <c r="J83" s="26"/>
      <c r="K83" s="27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1"/>
      <c r="Y83" s="71"/>
      <c r="Z83" s="71"/>
      <c r="AA83" s="71"/>
      <c r="AB83"/>
      <c r="AC83"/>
      <c r="AD83"/>
      <c r="AE83"/>
      <c r="AF83"/>
      <c r="AG83"/>
    </row>
  </sheetData>
  <mergeCells count="8">
    <mergeCell ref="A73:K73"/>
    <mergeCell ref="A64:B64"/>
    <mergeCell ref="V10:X10"/>
    <mergeCell ref="A1:K3"/>
    <mergeCell ref="J8:K8"/>
    <mergeCell ref="A10:B10"/>
    <mergeCell ref="A30:B30"/>
    <mergeCell ref="V31:X31"/>
  </mergeCells>
  <conditionalFormatting sqref="C12:J27">
    <cfRule type="containsErrors" dxfId="3" priority="6">
      <formula>ISERROR(C12)</formula>
    </cfRule>
  </conditionalFormatting>
  <conditionalFormatting sqref="E12:E27">
    <cfRule type="top10" dxfId="2" priority="3" bottom="1" rank="1"/>
  </conditionalFormatting>
  <conditionalFormatting sqref="C12:C27">
    <cfRule type="top10" dxfId="1" priority="2" bottom="1" rank="1"/>
  </conditionalFormatting>
  <conditionalFormatting sqref="H12:H27">
    <cfRule type="top10" dxfId="0" priority="1" bottom="1" rank="1"/>
  </conditionalFormatting>
  <dataValidations count="1">
    <dataValidation type="list" allowBlank="1" showInputMessage="1" showErrorMessage="1" sqref="B6" xr:uid="{00000000-0002-0000-0200-000000000000}">
      <formula1>$L$54:$L$74</formula1>
    </dataValidation>
  </dataValidations>
  <pageMargins left="0.7" right="0.7" top="0.75" bottom="0.75" header="0.3" footer="0.3"/>
  <pageSetup paperSize="9" scale="57" orientation="portrait" r:id="rId1"/>
  <ignoredErrors>
    <ignoredError sqref="O27 O44:O48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Vyhodnocení Step Testu</vt:lpstr>
      <vt:lpstr>Vstupní data</vt:lpstr>
      <vt:lpstr>STReportPg2play</vt:lpstr>
      <vt:lpstr>STReportPg2play!Oblast_tisku</vt:lpstr>
      <vt:lpstr>'Vyhodnocení Step Testu'!Oblast_tisku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Sian Allen HPSNZ</dc:creator>
  <cp:lastModifiedBy>Tesárek Jakub</cp:lastModifiedBy>
  <cp:lastPrinted>2021-08-27T12:29:53Z</cp:lastPrinted>
  <dcterms:created xsi:type="dcterms:W3CDTF">2012-02-02T21:16:19Z</dcterms:created>
  <dcterms:modified xsi:type="dcterms:W3CDTF">2021-09-08T10:18:59Z</dcterms:modified>
</cp:coreProperties>
</file>